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ffusion\Marches\2-MARCHES\1 MARCHES\MARCHES 2025\C_25-23-506_Installation extracteurs gaz soudures et échappements_Bât 12 et 74_Mimi\2 - DCE\25-23-506_DCE\DCE PLACE\"/>
    </mc:Choice>
  </mc:AlternateContent>
  <bookViews>
    <workbookView xWindow="0" yWindow="0" windowWidth="28800" windowHeight="12000" activeTab="1"/>
  </bookViews>
  <sheets>
    <sheet name="Critère 1" sheetId="1" r:id="rId1"/>
    <sheet name="Critère 2" sheetId="2" r:id="rId2"/>
    <sheet name="Critère 3" sheetId="3" r:id="rId3"/>
    <sheet name="Synthèse" sheetId="5" r:id="rId4"/>
  </sheets>
  <calcPr calcId="162913" calcMode="manual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2" i="1"/>
  <c r="J12" i="1" s="1"/>
  <c r="B50" i="5"/>
  <c r="B5" i="5"/>
  <c r="H14" i="3"/>
  <c r="I14" i="3" s="1"/>
  <c r="B57" i="5" s="1"/>
  <c r="H13" i="3"/>
  <c r="I13" i="3" s="1"/>
  <c r="B56" i="5" s="1"/>
  <c r="H11" i="3"/>
  <c r="I11" i="3" s="1"/>
  <c r="B54" i="5" s="1"/>
  <c r="H10" i="3"/>
  <c r="I10" i="3" s="1"/>
  <c r="B53" i="5" s="1"/>
  <c r="H9" i="3"/>
  <c r="I9" i="3" s="1"/>
  <c r="B52" i="5" s="1"/>
  <c r="H7" i="3"/>
  <c r="I7" i="3" s="1"/>
  <c r="I52" i="2"/>
  <c r="J52" i="2" s="1"/>
  <c r="B47" i="5" s="1"/>
  <c r="I51" i="2"/>
  <c r="J51" i="2" s="1"/>
  <c r="B46" i="5" s="1"/>
  <c r="I49" i="2"/>
  <c r="J49" i="2" s="1"/>
  <c r="B44" i="5" s="1"/>
  <c r="I48" i="2"/>
  <c r="J48" i="2" s="1"/>
  <c r="B43" i="5" s="1"/>
  <c r="I47" i="2"/>
  <c r="J47" i="2" s="1"/>
  <c r="B42" i="5" s="1"/>
  <c r="I45" i="2"/>
  <c r="J45" i="2" s="1"/>
  <c r="B40" i="5" s="1"/>
  <c r="I44" i="2"/>
  <c r="J44" i="2" s="1"/>
  <c r="B39" i="5" s="1"/>
  <c r="I39" i="2"/>
  <c r="J39" i="2" s="1"/>
  <c r="B36" i="5" s="1"/>
  <c r="I38" i="2"/>
  <c r="J38" i="2" s="1"/>
  <c r="B35" i="5" s="1"/>
  <c r="I36" i="2"/>
  <c r="J36" i="2" s="1"/>
  <c r="B33" i="5" s="1"/>
  <c r="I35" i="2"/>
  <c r="J35" i="2" s="1"/>
  <c r="B32" i="5" s="1"/>
  <c r="I34" i="2"/>
  <c r="J34" i="2" s="1"/>
  <c r="B31" i="5" s="1"/>
  <c r="I32" i="2"/>
  <c r="J32" i="2" s="1"/>
  <c r="B29" i="5" s="1"/>
  <c r="I31" i="2"/>
  <c r="J31" i="2" s="1"/>
  <c r="B28" i="5" s="1"/>
  <c r="I26" i="2"/>
  <c r="J26" i="2" s="1"/>
  <c r="B25" i="5" s="1"/>
  <c r="I25" i="2"/>
  <c r="J25" i="2" s="1"/>
  <c r="B24" i="5" s="1"/>
  <c r="I23" i="2"/>
  <c r="J23" i="2" s="1"/>
  <c r="B22" i="5" s="1"/>
  <c r="I22" i="2"/>
  <c r="J22" i="2" s="1"/>
  <c r="B21" i="5" s="1"/>
  <c r="I20" i="2"/>
  <c r="J20" i="2" s="1"/>
  <c r="B19" i="5" s="1"/>
  <c r="I19" i="2"/>
  <c r="J19" i="2" s="1"/>
  <c r="B18" i="5" s="1"/>
  <c r="I15" i="2"/>
  <c r="J15" i="2" s="1"/>
  <c r="B15" i="5" s="1"/>
  <c r="I14" i="2"/>
  <c r="J14" i="2" s="1"/>
  <c r="B14" i="5" s="1"/>
  <c r="I12" i="2"/>
  <c r="J12" i="2" s="1"/>
  <c r="B12" i="5" s="1"/>
  <c r="I11" i="2"/>
  <c r="J11" i="2" s="1"/>
  <c r="B11" i="5" s="1"/>
  <c r="I9" i="2"/>
  <c r="J9" i="2" s="1"/>
  <c r="B9" i="5" s="1"/>
  <c r="I8" i="2"/>
  <c r="J8" i="2" s="1"/>
  <c r="B8" i="5" s="1"/>
  <c r="B13" i="5" l="1"/>
  <c r="B27" i="5"/>
  <c r="B41" i="5"/>
  <c r="B20" i="5"/>
  <c r="B38" i="5"/>
  <c r="B30" i="5"/>
  <c r="B23" i="5"/>
  <c r="B45" i="5"/>
  <c r="B7" i="5"/>
  <c r="B10" i="5"/>
  <c r="B34" i="5"/>
  <c r="B17" i="5"/>
  <c r="B6" i="5" l="1"/>
  <c r="B51" i="5" l="1"/>
  <c r="B55" i="5"/>
  <c r="B49" i="5"/>
  <c r="C12" i="3"/>
  <c r="C8" i="3"/>
  <c r="C6" i="3"/>
  <c r="D50" i="2"/>
  <c r="D46" i="2"/>
  <c r="D43" i="2"/>
  <c r="D37" i="2"/>
  <c r="D33" i="2"/>
  <c r="D30" i="2"/>
  <c r="B48" i="5" l="1"/>
  <c r="B4" i="5" s="1"/>
  <c r="D12" i="1"/>
  <c r="E12" i="1"/>
  <c r="C12" i="1"/>
  <c r="C11" i="1"/>
  <c r="D11" i="1"/>
  <c r="B11" i="1"/>
  <c r="I12" i="3" l="1"/>
  <c r="I6" i="3"/>
  <c r="C5" i="3"/>
  <c r="I8" i="3" l="1"/>
  <c r="I5" i="3" s="1"/>
  <c r="J50" i="2"/>
  <c r="I50" i="2"/>
  <c r="I46" i="2"/>
  <c r="J43" i="2"/>
  <c r="D42" i="2"/>
  <c r="J37" i="2"/>
  <c r="I37" i="2"/>
  <c r="I33" i="2"/>
  <c r="D29" i="2"/>
  <c r="J46" i="2" l="1"/>
  <c r="J42" i="2" s="1"/>
  <c r="J30" i="2"/>
  <c r="J33" i="2"/>
  <c r="J24" i="2"/>
  <c r="D24" i="2"/>
  <c r="D21" i="2"/>
  <c r="J18" i="2"/>
  <c r="D18" i="2"/>
  <c r="J13" i="2"/>
  <c r="J10" i="2"/>
  <c r="D6" i="2"/>
  <c r="D17" i="2" l="1"/>
  <c r="J29" i="2"/>
  <c r="J21" i="2"/>
  <c r="J17" i="2" s="1"/>
  <c r="J7" i="2"/>
  <c r="J6" i="2" l="1"/>
</calcChain>
</file>

<file path=xl/sharedStrings.xml><?xml version="1.0" encoding="utf-8"?>
<sst xmlns="http://schemas.openxmlformats.org/spreadsheetml/2006/main" count="236" uniqueCount="107">
  <si>
    <t>Bâtiment 74</t>
  </si>
  <si>
    <t>Bâtiment 12</t>
  </si>
  <si>
    <t xml:space="preserve">MONTANT HT </t>
  </si>
  <si>
    <t>MONTANT TTC</t>
  </si>
  <si>
    <t>MONTANT HT</t>
  </si>
  <si>
    <t xml:space="preserve"> Montant global TTC pour les 2 batiments</t>
  </si>
  <si>
    <t>Poids en %</t>
  </si>
  <si>
    <r>
      <t>Ponderation de la note</t>
    </r>
    <r>
      <rPr>
        <b/>
        <sz val="12"/>
        <color rgb="FFFF0000"/>
        <rFont val="Calibri"/>
        <family val="2"/>
        <scheme val="minor"/>
      </rPr>
      <t xml:space="preserve"> sur 10</t>
    </r>
  </si>
  <si>
    <r>
      <t xml:space="preserve">Coût d’acquisition, correspondant aux postes 1-a à d et 2-a à d </t>
    </r>
    <r>
      <rPr>
        <sz val="8"/>
        <color theme="1"/>
        <rFont val="Times New Roman"/>
        <family val="1"/>
      </rPr>
      <t>  </t>
    </r>
    <r>
      <rPr>
        <sz val="11"/>
        <color theme="1"/>
        <rFont val="Arial"/>
        <family val="2"/>
      </rPr>
      <t>de la DPGF.</t>
    </r>
  </si>
  <si>
    <t xml:space="preserve">Estimation consommation énergétique sur 15 ans </t>
  </si>
  <si>
    <t xml:space="preserve">Cout des maintenances préconisées sur 15 ans </t>
  </si>
  <si>
    <t>ESTIMATION TOTALE DU COUT DU CYCLE DE VIE SUR 15 ANS HT</t>
  </si>
  <si>
    <t>ESTIMATION TOTALE DU COUT DU CYCLE DE VIE  15 ANS TTC</t>
  </si>
  <si>
    <t>Bâtiment</t>
  </si>
  <si>
    <t>Critères</t>
  </si>
  <si>
    <t>Sous-critères</t>
  </si>
  <si>
    <t xml:space="preserve">Acceptable </t>
  </si>
  <si>
    <t>Moyen</t>
  </si>
  <si>
    <t>Bon</t>
  </si>
  <si>
    <t>Excellent</t>
  </si>
  <si>
    <t>Note obtenue sur 10</t>
  </si>
  <si>
    <t>Ponderation de la note sur 10</t>
  </si>
  <si>
    <t>1 - Sous-critères technico organisationnels</t>
  </si>
  <si>
    <t>de 1 à 3 points</t>
  </si>
  <si>
    <t>de 4 à 6 points</t>
  </si>
  <si>
    <t>de 7 à 8 points</t>
  </si>
  <si>
    <t>de 9 à 10 points</t>
  </si>
  <si>
    <t>SC2-1-Organisation</t>
  </si>
  <si>
    <t>SC1-1-1</t>
  </si>
  <si>
    <t>SC1-1-2</t>
  </si>
  <si>
    <t>Expérience et références démontrant sa capacité à rendre le service attendu</t>
  </si>
  <si>
    <t xml:space="preserve"> </t>
  </si>
  <si>
    <t>SC1-2-1</t>
  </si>
  <si>
    <t>Qualification du personnel dédié à la réalisation de la prestation</t>
  </si>
  <si>
    <t>SC1-2-2</t>
  </si>
  <si>
    <t>Effectif et disponibilité/Gestion des ressources humaines pour le projet</t>
  </si>
  <si>
    <t>SC1-3-1</t>
  </si>
  <si>
    <t>SC1-3-2</t>
  </si>
  <si>
    <t>Démontrer que l'entreprise dispose de la structure et/ou d'une organisation (cotraitance, sous-traitance) adaptée à la réalisation de la prestation</t>
  </si>
  <si>
    <t>Présence d'équipements de production et /ou de stockage prouvant les capacités du candidat à entreprendre la prestation</t>
  </si>
  <si>
    <t>Moyens d'étude internes et logiciels utilisés mis en œuvre</t>
  </si>
  <si>
    <t>Total des sous-critères</t>
  </si>
  <si>
    <t>2 - Sous-critère détail du système installé</t>
  </si>
  <si>
    <t>de 0 à 3 points</t>
  </si>
  <si>
    <t>SC2-1-Présentation de la proposition</t>
  </si>
  <si>
    <t>SC2-1-1</t>
  </si>
  <si>
    <t>Compréhension du besoin</t>
  </si>
  <si>
    <t>SC2-1-2</t>
  </si>
  <si>
    <t>Pertinence de la proposition au regard des contraintes du site </t>
  </si>
  <si>
    <t>SC2-2-Méthodologie d'installation et de mise en œuvre</t>
  </si>
  <si>
    <t>SC2-2-1</t>
  </si>
  <si>
    <t>Clareté du process d'installation dans le bâtiments</t>
  </si>
  <si>
    <t>SC2-2-2</t>
  </si>
  <si>
    <t>Cohérence du planning d'installation</t>
  </si>
  <si>
    <t>SC2-2-3</t>
  </si>
  <si>
    <t>Facilité de mise en œuvre du système</t>
  </si>
  <si>
    <t>SC2-3-Méthodologie du respect d'obligation de résultat</t>
  </si>
  <si>
    <t>SC2-3-1</t>
  </si>
  <si>
    <t>SC2-3-2</t>
  </si>
  <si>
    <t>Le candidat démontre que les performances du système proposé permettra d'obtenir des résultats au-delà des normes en vigueur</t>
  </si>
  <si>
    <t>Efficacité de la méthodologie des tests pour vérifier les performances annoncées</t>
  </si>
  <si>
    <t>SOUS-CRITERE 2
Présentation du système d'extraction proposé par le candidat</t>
  </si>
  <si>
    <t>SOUS-CRITERE 1
Critères technico organisationnels</t>
  </si>
  <si>
    <t>Critère 3 - Politique RSE</t>
  </si>
  <si>
    <t>SC3-1-Présence d'une politique RSE</t>
  </si>
  <si>
    <t>SC3-1-1</t>
  </si>
  <si>
    <t>Qualité de la politique RSE en interne</t>
  </si>
  <si>
    <t>SC3-2-1</t>
  </si>
  <si>
    <t>SC3-2-2</t>
  </si>
  <si>
    <t xml:space="preserve">Gestion des déchets </t>
  </si>
  <si>
    <t>SC3-2-3</t>
  </si>
  <si>
    <t>Initiatives de réduction des émissions de CO2.</t>
  </si>
  <si>
    <t>SC3-3-1</t>
  </si>
  <si>
    <t>Mise en place d'un politique de réinsertion</t>
  </si>
  <si>
    <t>SC3-3-2</t>
  </si>
  <si>
    <t>Application d'une politique inclusive</t>
  </si>
  <si>
    <t>SC3-2-Impact environnemental positif dans le cadre de la mise en œuvre de l'offre proposée</t>
  </si>
  <si>
    <t>SC3-3-Impact social positifdans le cadre de la mise en œuvre de l'offre proposée</t>
  </si>
  <si>
    <t>Critères
Sous-critères</t>
  </si>
  <si>
    <t>Note pondérée sur 10 points max</t>
  </si>
  <si>
    <t>Note sur 10  points max</t>
  </si>
  <si>
    <t>Critère 1</t>
  </si>
  <si>
    <t>Crtirère 2</t>
  </si>
  <si>
    <t>SC2-1</t>
  </si>
  <si>
    <t>SC2-2</t>
  </si>
  <si>
    <t>SC2-3</t>
  </si>
  <si>
    <t>SC3-1</t>
  </si>
  <si>
    <t>SC3-2</t>
  </si>
  <si>
    <t>SC3-3</t>
  </si>
  <si>
    <t>CRITERE 2</t>
  </si>
  <si>
    <t>CRITERE 3</t>
  </si>
  <si>
    <t>Utilisation de technologies et de pratiques respectueuses de l'environnement</t>
  </si>
  <si>
    <t>SC1-1</t>
  </si>
  <si>
    <t>SC1-2</t>
  </si>
  <si>
    <t>SC1-2-Moyens Humains</t>
  </si>
  <si>
    <t>SC1-3-Moyens Techniques</t>
  </si>
  <si>
    <t>SC1-1-Organisation</t>
  </si>
  <si>
    <t>SC1-3</t>
  </si>
  <si>
    <t>Bât.74</t>
  </si>
  <si>
    <t>Bât.12</t>
  </si>
  <si>
    <t>Critère 3</t>
  </si>
  <si>
    <r>
      <t xml:space="preserve">CRITERE 2
</t>
    </r>
    <r>
      <rPr>
        <b/>
        <sz val="18"/>
        <color rgb="FF92D050"/>
        <rFont val="Calibri"/>
        <family val="2"/>
        <scheme val="minor"/>
      </rPr>
      <t>Critères technico organisationnels</t>
    </r>
  </si>
  <si>
    <r>
      <t xml:space="preserve">CRITERE 3
</t>
    </r>
    <r>
      <rPr>
        <b/>
        <sz val="18"/>
        <color rgb="FF92D050"/>
        <rFont val="Calibri"/>
        <family val="2"/>
        <scheme val="minor"/>
      </rPr>
      <t>Politique de la responsabilité sociétale des entreprises : son impact sur le marché</t>
    </r>
  </si>
  <si>
    <t>Calcul de la note sur 10 de l'offre du candidat en  F12 selon la méthode inversement proportionnel</t>
  </si>
  <si>
    <t>Montant TTC de la meilleure offre déposée et admise au classement</t>
  </si>
  <si>
    <r>
      <rPr>
        <b/>
        <sz val="18"/>
        <color rgb="FFFF0000"/>
        <rFont val="Calibri"/>
        <family val="2"/>
        <scheme val="minor"/>
      </rPr>
      <t xml:space="preserve">CRITERE 1
</t>
    </r>
    <r>
      <rPr>
        <b/>
        <sz val="18"/>
        <color rgb="FF92D050"/>
        <rFont val="Calibri"/>
        <family val="2"/>
        <scheme val="minor"/>
      </rPr>
      <t>Coût du cycle de vie sur 15 ans des équipements objets de la consultation</t>
    </r>
    <r>
      <rPr>
        <b/>
        <sz val="16"/>
        <color rgb="FFFF0000"/>
        <rFont val="Calibri"/>
        <family val="2"/>
        <scheme val="minor"/>
      </rPr>
      <t xml:space="preserve">
</t>
    </r>
  </si>
  <si>
    <t>SYNTHESE DE LA NOTATION AU VU DES 3 CRITERES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</si>
</sst>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color rgb="FF92D05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DDD9C4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FF"/>
        <bgColor indexed="64"/>
      </patternFill>
    </fill>
  </fills>
  <borders count="6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76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 shrinkToFit="1"/>
    </xf>
    <xf numFmtId="0" fontId="4" fillId="4" borderId="5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 vertical="center"/>
    </xf>
    <xf numFmtId="9" fontId="0" fillId="5" borderId="0" xfId="0" applyNumberForma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0" fillId="3" borderId="4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7" fillId="8" borderId="9" xfId="0" applyFont="1" applyFill="1" applyBorder="1" applyAlignment="1">
      <alignment horizontal="justify" vertical="center"/>
    </xf>
    <xf numFmtId="0" fontId="8" fillId="8" borderId="10" xfId="0" applyFont="1" applyFill="1" applyBorder="1" applyAlignment="1">
      <alignment vertical="center"/>
    </xf>
    <xf numFmtId="0" fontId="6" fillId="0" borderId="11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7" fillId="9" borderId="13" xfId="0" applyFont="1" applyFill="1" applyBorder="1" applyAlignment="1">
      <alignment horizontal="justify" vertical="center" wrapText="1"/>
    </xf>
    <xf numFmtId="0" fontId="7" fillId="9" borderId="11" xfId="0" applyFont="1" applyFill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11" borderId="18" xfId="0" applyFont="1" applyFill="1" applyBorder="1" applyAlignment="1">
      <alignment horizontal="center" vertical="center"/>
    </xf>
    <xf numFmtId="16" fontId="1" fillId="11" borderId="19" xfId="0" applyNumberFormat="1" applyFont="1" applyFill="1" applyBorder="1" applyAlignment="1">
      <alignment horizontal="center" vertical="center"/>
    </xf>
    <xf numFmtId="16" fontId="1" fillId="11" borderId="20" xfId="0" applyNumberFormat="1" applyFont="1" applyFill="1" applyBorder="1" applyAlignment="1">
      <alignment horizontal="center" vertical="center"/>
    </xf>
    <xf numFmtId="16" fontId="1" fillId="11" borderId="7" xfId="0" applyNumberFormat="1" applyFont="1" applyFill="1" applyBorder="1" applyAlignment="1">
      <alignment horizontal="center" vertical="center"/>
    </xf>
    <xf numFmtId="0" fontId="1" fillId="5" borderId="18" xfId="0" applyNumberFormat="1" applyFont="1" applyFill="1" applyBorder="1" applyAlignment="1">
      <alignment horizontal="center" vertical="center"/>
    </xf>
    <xf numFmtId="0" fontId="11" fillId="11" borderId="21" xfId="0" applyNumberFormat="1" applyFont="1" applyFill="1" applyBorder="1" applyAlignment="1">
      <alignment horizontal="center" vertical="center"/>
    </xf>
    <xf numFmtId="0" fontId="1" fillId="13" borderId="13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vertical="center"/>
    </xf>
    <xf numFmtId="0" fontId="1" fillId="5" borderId="13" xfId="0" applyNumberFormat="1" applyFont="1" applyFill="1" applyBorder="1" applyAlignment="1">
      <alignment horizontal="center" vertical="center"/>
    </xf>
    <xf numFmtId="0" fontId="11" fillId="13" borderId="16" xfId="0" applyNumberFormat="1" applyFont="1" applyFill="1" applyBorder="1" applyAlignment="1">
      <alignment horizontal="center" vertical="center"/>
    </xf>
    <xf numFmtId="0" fontId="1" fillId="14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5" borderId="32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33" xfId="0" applyFill="1" applyBorder="1" applyAlignment="1">
      <alignment vertical="center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9" xfId="0" applyBorder="1" applyAlignment="1">
      <alignment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14" borderId="14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5" borderId="37" xfId="0" applyNumberFormat="1" applyFont="1" applyFill="1" applyBorder="1" applyAlignment="1">
      <alignment horizontal="center" vertical="center"/>
    </xf>
    <xf numFmtId="0" fontId="11" fillId="11" borderId="37" xfId="0" applyNumberFormat="1" applyFont="1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/>
    </xf>
    <xf numFmtId="0" fontId="0" fillId="5" borderId="13" xfId="0" applyFill="1" applyBorder="1" applyAlignment="1">
      <alignment vertical="center"/>
    </xf>
    <xf numFmtId="0" fontId="11" fillId="13" borderId="13" xfId="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13" borderId="13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37" xfId="0" applyFill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40" xfId="0" applyFill="1" applyBorder="1" applyAlignment="1">
      <alignment horizontal="center" vertical="center"/>
    </xf>
    <xf numFmtId="0" fontId="0" fillId="0" borderId="48" xfId="0" applyBorder="1" applyAlignment="1">
      <alignment vertical="center"/>
    </xf>
    <xf numFmtId="0" fontId="1" fillId="13" borderId="13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5" borderId="33" xfId="0" applyFont="1" applyFill="1" applyBorder="1" applyAlignment="1">
      <alignment vertical="center"/>
    </xf>
    <xf numFmtId="0" fontId="1" fillId="5" borderId="13" xfId="0" applyFont="1" applyFill="1" applyBorder="1" applyAlignment="1">
      <alignment vertical="center"/>
    </xf>
    <xf numFmtId="0" fontId="1" fillId="14" borderId="49" xfId="0" applyFont="1" applyFill="1" applyBorder="1" applyAlignment="1">
      <alignment horizontal="center" vertical="center" wrapText="1"/>
    </xf>
    <xf numFmtId="0" fontId="0" fillId="0" borderId="33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13" borderId="38" xfId="0" applyFill="1" applyBorder="1" applyAlignment="1">
      <alignment horizontal="center" vertical="center"/>
    </xf>
    <xf numFmtId="0" fontId="0" fillId="5" borderId="50" xfId="0" applyFill="1" applyBorder="1" applyAlignment="1">
      <alignment vertical="center"/>
    </xf>
    <xf numFmtId="0" fontId="0" fillId="5" borderId="51" xfId="0" applyFill="1" applyBorder="1" applyAlignment="1">
      <alignment vertical="center"/>
    </xf>
    <xf numFmtId="0" fontId="0" fillId="5" borderId="52" xfId="0" applyFill="1" applyBorder="1" applyAlignment="1">
      <alignment vertical="center"/>
    </xf>
    <xf numFmtId="0" fontId="0" fillId="5" borderId="38" xfId="0" applyFill="1" applyBorder="1" applyAlignment="1">
      <alignment vertical="center"/>
    </xf>
    <xf numFmtId="0" fontId="0" fillId="13" borderId="38" xfId="0" applyFont="1" applyFill="1" applyBorder="1" applyAlignment="1">
      <alignment horizontal="center" vertical="center"/>
    </xf>
    <xf numFmtId="0" fontId="1" fillId="14" borderId="13" xfId="0" applyFont="1" applyFill="1" applyBorder="1" applyAlignment="1">
      <alignment horizontal="center" vertical="center" wrapText="1" shrinkToFit="1"/>
    </xf>
    <xf numFmtId="0" fontId="1" fillId="14" borderId="53" xfId="0" applyFont="1" applyFill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4" fillId="13" borderId="54" xfId="0" applyFont="1" applyFill="1" applyBorder="1" applyAlignment="1">
      <alignment horizontal="center" vertical="center"/>
    </xf>
    <xf numFmtId="0" fontId="4" fillId="13" borderId="55" xfId="0" applyFont="1" applyFill="1" applyBorder="1" applyAlignment="1">
      <alignment horizontal="center"/>
    </xf>
    <xf numFmtId="0" fontId="4" fillId="18" borderId="56" xfId="0" applyFont="1" applyFill="1" applyBorder="1" applyAlignment="1">
      <alignment horizontal="center" vertical="center"/>
    </xf>
    <xf numFmtId="0" fontId="4" fillId="18" borderId="57" xfId="0" applyFont="1" applyFill="1" applyBorder="1" applyAlignment="1">
      <alignment horizontal="center"/>
    </xf>
    <xf numFmtId="0" fontId="1" fillId="16" borderId="13" xfId="0" applyFont="1" applyFill="1" applyBorder="1" applyAlignment="1">
      <alignment horizontal="center" vertical="center"/>
    </xf>
    <xf numFmtId="0" fontId="1" fillId="16" borderId="16" xfId="0" applyFont="1" applyFill="1" applyBorder="1" applyAlignment="1">
      <alignment horizontal="center" vertical="center"/>
    </xf>
    <xf numFmtId="0" fontId="0" fillId="0" borderId="58" xfId="0" applyBorder="1" applyAlignment="1">
      <alignment horizontal="center"/>
    </xf>
    <xf numFmtId="164" fontId="6" fillId="0" borderId="3" xfId="1" applyNumberFormat="1" applyFont="1" applyBorder="1" applyAlignment="1">
      <alignment vertical="center" wrapText="1"/>
    </xf>
    <xf numFmtId="164" fontId="6" fillId="0" borderId="6" xfId="1" applyNumberFormat="1" applyFont="1" applyBorder="1" applyAlignment="1">
      <alignment vertical="center" wrapText="1"/>
    </xf>
    <xf numFmtId="164" fontId="6" fillId="0" borderId="2" xfId="1" applyNumberFormat="1" applyFont="1" applyBorder="1" applyAlignment="1">
      <alignment vertical="center" wrapText="1"/>
    </xf>
    <xf numFmtId="164" fontId="6" fillId="0" borderId="8" xfId="1" applyNumberFormat="1" applyFont="1" applyBorder="1" applyAlignment="1">
      <alignment vertical="center" wrapText="1"/>
    </xf>
    <xf numFmtId="164" fontId="6" fillId="6" borderId="3" xfId="0" applyNumberFormat="1" applyFont="1" applyFill="1" applyBorder="1" applyAlignment="1">
      <alignment vertical="center" wrapText="1"/>
    </xf>
    <xf numFmtId="164" fontId="6" fillId="5" borderId="3" xfId="0" applyNumberFormat="1" applyFont="1" applyFill="1" applyBorder="1" applyAlignment="1">
      <alignment vertical="center" wrapText="1"/>
    </xf>
    <xf numFmtId="164" fontId="2" fillId="7" borderId="3" xfId="0" applyNumberFormat="1" applyFont="1" applyFill="1" applyBorder="1" applyAlignment="1">
      <alignment vertical="center" wrapText="1"/>
    </xf>
    <xf numFmtId="164" fontId="6" fillId="7" borderId="3" xfId="0" applyNumberFormat="1" applyFont="1" applyFill="1" applyBorder="1" applyAlignment="1">
      <alignment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19" borderId="24" xfId="0" applyFont="1" applyFill="1" applyBorder="1" applyAlignment="1">
      <alignment horizontal="center" vertical="center" wrapText="1"/>
    </xf>
    <xf numFmtId="0" fontId="1" fillId="19" borderId="29" xfId="0" applyFont="1" applyFill="1" applyBorder="1" applyAlignment="1">
      <alignment horizontal="center" vertical="center" wrapText="1"/>
    </xf>
    <xf numFmtId="0" fontId="1" fillId="19" borderId="37" xfId="0" applyFont="1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/>
    </xf>
    <xf numFmtId="0" fontId="1" fillId="16" borderId="1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/>
    </xf>
    <xf numFmtId="0" fontId="0" fillId="17" borderId="0" xfId="0" applyFill="1" applyAlignment="1">
      <alignment horizontal="center"/>
    </xf>
    <xf numFmtId="0" fontId="1" fillId="19" borderId="16" xfId="0" applyFont="1" applyFill="1" applyBorder="1" applyAlignment="1">
      <alignment horizontal="center" vertical="center"/>
    </xf>
    <xf numFmtId="0" fontId="4" fillId="20" borderId="54" xfId="0" applyFont="1" applyFill="1" applyBorder="1" applyAlignment="1">
      <alignment horizontal="center" vertical="center"/>
    </xf>
    <xf numFmtId="0" fontId="1" fillId="16" borderId="15" xfId="0" applyFont="1" applyFill="1" applyBorder="1" applyAlignment="1">
      <alignment horizontal="center" vertical="center"/>
    </xf>
    <xf numFmtId="0" fontId="1" fillId="19" borderId="14" xfId="0" applyFont="1" applyFill="1" applyBorder="1" applyAlignment="1">
      <alignment horizontal="center" vertical="center" wrapText="1"/>
    </xf>
    <xf numFmtId="0" fontId="1" fillId="19" borderId="43" xfId="0" applyFont="1" applyFill="1" applyBorder="1" applyAlignment="1">
      <alignment horizontal="center" vertical="center" wrapText="1"/>
    </xf>
    <xf numFmtId="0" fontId="4" fillId="20" borderId="62" xfId="0" applyFont="1" applyFill="1" applyBorder="1" applyAlignment="1">
      <alignment horizontal="center"/>
    </xf>
    <xf numFmtId="0" fontId="1" fillId="13" borderId="17" xfId="0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" fillId="2" borderId="6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16" borderId="31" xfId="0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/>
    </xf>
    <xf numFmtId="0" fontId="0" fillId="17" borderId="59" xfId="0" applyFill="1" applyBorder="1" applyAlignment="1">
      <alignment horizontal="center" vertical="center" wrapText="1"/>
    </xf>
    <xf numFmtId="0" fontId="0" fillId="17" borderId="44" xfId="0" applyFill="1" applyBorder="1" applyAlignment="1">
      <alignment horizontal="center" vertical="center"/>
    </xf>
    <xf numFmtId="0" fontId="0" fillId="17" borderId="60" xfId="0" applyFill="1" applyBorder="1" applyAlignment="1">
      <alignment horizontal="center" vertical="center"/>
    </xf>
    <xf numFmtId="0" fontId="0" fillId="17" borderId="15" xfId="0" applyFill="1" applyBorder="1" applyAlignment="1">
      <alignment horizontal="center" vertical="center" wrapText="1"/>
    </xf>
    <xf numFmtId="0" fontId="0" fillId="17" borderId="14" xfId="0" applyFill="1" applyBorder="1" applyAlignment="1">
      <alignment horizontal="center" vertical="center"/>
    </xf>
    <xf numFmtId="0" fontId="0" fillId="17" borderId="16" xfId="0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18" xfId="0" applyFont="1" applyFill="1" applyBorder="1" applyAlignment="1">
      <alignment horizontal="center" vertical="center"/>
    </xf>
    <xf numFmtId="0" fontId="1" fillId="10" borderId="38" xfId="0" applyFont="1" applyFill="1" applyBorder="1" applyAlignment="1">
      <alignment horizontal="center" vertical="center"/>
    </xf>
    <xf numFmtId="0" fontId="10" fillId="11" borderId="43" xfId="0" applyFont="1" applyFill="1" applyBorder="1" applyAlignment="1">
      <alignment horizontal="center" vertical="center"/>
    </xf>
    <xf numFmtId="0" fontId="4" fillId="16" borderId="14" xfId="0" applyFont="1" applyFill="1" applyBorder="1" applyAlignment="1">
      <alignment horizontal="center" vertical="center" wrapText="1" shrinkToFit="1"/>
    </xf>
    <xf numFmtId="0" fontId="10" fillId="11" borderId="0" xfId="0" applyFont="1" applyFill="1" applyBorder="1" applyAlignment="1">
      <alignment horizontal="center" vertical="center" wrapText="1"/>
    </xf>
    <xf numFmtId="0" fontId="4" fillId="12" borderId="14" xfId="0" applyFont="1" applyFill="1" applyBorder="1" applyAlignment="1">
      <alignment horizontal="center" vertical="center" wrapText="1"/>
    </xf>
    <xf numFmtId="0" fontId="4" fillId="12" borderId="43" xfId="0" applyFont="1" applyFill="1" applyBorder="1" applyAlignment="1">
      <alignment horizontal="center" vertical="center" wrapText="1"/>
    </xf>
    <xf numFmtId="0" fontId="4" fillId="12" borderId="44" xfId="0" applyFont="1" applyFill="1" applyBorder="1" applyAlignment="1">
      <alignment horizontal="center" vertical="center" wrapText="1"/>
    </xf>
    <xf numFmtId="0" fontId="1" fillId="15" borderId="17" xfId="0" applyFont="1" applyFill="1" applyBorder="1" applyAlignment="1">
      <alignment horizontal="center" vertical="center"/>
    </xf>
    <xf numFmtId="0" fontId="1" fillId="15" borderId="18" xfId="0" applyFont="1" applyFill="1" applyBorder="1" applyAlignment="1">
      <alignment horizontal="center" vertical="center"/>
    </xf>
    <xf numFmtId="0" fontId="1" fillId="15" borderId="38" xfId="0" applyFont="1" applyFill="1" applyBorder="1" applyAlignment="1">
      <alignment horizontal="center" vertical="center"/>
    </xf>
    <xf numFmtId="0" fontId="4" fillId="12" borderId="0" xfId="0" applyFont="1" applyFill="1" applyBorder="1" applyAlignment="1">
      <alignment horizontal="center" vertical="center" wrapText="1"/>
    </xf>
    <xf numFmtId="0" fontId="4" fillId="16" borderId="14" xfId="0" applyFont="1" applyFill="1" applyBorder="1" applyAlignment="1">
      <alignment horizontal="left" vertical="center" shrinkToFit="1"/>
    </xf>
    <xf numFmtId="0" fontId="4" fillId="16" borderId="44" xfId="0" applyFont="1" applyFill="1" applyBorder="1" applyAlignment="1">
      <alignment horizontal="left" vertical="center" wrapText="1" shrinkToFit="1"/>
    </xf>
    <xf numFmtId="0" fontId="1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10" borderId="31" xfId="0" applyFill="1" applyBorder="1" applyAlignment="1">
      <alignment horizontal="center" vertical="center"/>
    </xf>
    <xf numFmtId="0" fontId="1" fillId="17" borderId="63" xfId="0" applyFont="1" applyFill="1" applyBorder="1" applyAlignment="1">
      <alignment horizontal="center" vertical="center" wrapText="1"/>
    </xf>
    <xf numFmtId="0" fontId="1" fillId="17" borderId="64" xfId="0" applyFont="1" applyFill="1" applyBorder="1" applyAlignment="1">
      <alignment horizontal="center" vertical="center" wrapText="1"/>
    </xf>
    <xf numFmtId="0" fontId="0" fillId="15" borderId="31" xfId="0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E16" sqref="E16"/>
    </sheetView>
  </sheetViews>
  <sheetFormatPr baseColWidth="10" defaultRowHeight="15" x14ac:dyDescent="0.25"/>
  <cols>
    <col min="1" max="1" width="60.42578125" customWidth="1"/>
    <col min="2" max="2" width="19.42578125" customWidth="1"/>
    <col min="3" max="3" width="14.28515625" customWidth="1"/>
    <col min="4" max="4" width="17" customWidth="1"/>
    <col min="5" max="5" width="25" customWidth="1"/>
    <col min="6" max="6" width="19.85546875" customWidth="1"/>
    <col min="7" max="7" width="26.5703125" customWidth="1"/>
    <col min="8" max="8" width="29" customWidth="1"/>
    <col min="9" max="9" width="21.28515625" customWidth="1"/>
    <col min="10" max="10" width="18.7109375" customWidth="1"/>
  </cols>
  <sheetData>
    <row r="1" spans="1:11" ht="113.25" customHeight="1" thickBot="1" x14ac:dyDescent="0.3">
      <c r="A1" s="142" t="s">
        <v>105</v>
      </c>
      <c r="B1" s="143"/>
      <c r="C1" s="143"/>
      <c r="D1" s="143"/>
      <c r="E1" s="143"/>
      <c r="F1" s="143"/>
      <c r="G1" s="143"/>
      <c r="H1" s="143"/>
      <c r="I1" s="143"/>
      <c r="J1" s="143"/>
      <c r="K1" s="144"/>
    </row>
    <row r="5" spans="1:11" ht="15.75" thickBot="1" x14ac:dyDescent="0.3"/>
    <row r="6" spans="1:11" ht="16.5" thickTop="1" thickBot="1" x14ac:dyDescent="0.3">
      <c r="A6" s="14"/>
      <c r="B6" s="140" t="s">
        <v>0</v>
      </c>
      <c r="C6" s="141"/>
      <c r="D6" s="140" t="s">
        <v>1</v>
      </c>
      <c r="E6" s="141"/>
    </row>
    <row r="7" spans="1:11" ht="64.5" thickTop="1" thickBot="1" x14ac:dyDescent="0.3">
      <c r="A7" s="15"/>
      <c r="B7" s="1" t="s">
        <v>2</v>
      </c>
      <c r="C7" s="2" t="s">
        <v>3</v>
      </c>
      <c r="D7" s="1" t="s">
        <v>4</v>
      </c>
      <c r="E7" s="136" t="s">
        <v>3</v>
      </c>
      <c r="F7" s="137" t="s">
        <v>5</v>
      </c>
      <c r="G7" s="3" t="s">
        <v>104</v>
      </c>
      <c r="H7" s="3" t="s">
        <v>103</v>
      </c>
      <c r="I7" s="4" t="s">
        <v>6</v>
      </c>
      <c r="J7" s="5" t="s">
        <v>7</v>
      </c>
    </row>
    <row r="8" spans="1:11" ht="29.25" thickBot="1" x14ac:dyDescent="0.3">
      <c r="A8" s="16" t="s">
        <v>8</v>
      </c>
      <c r="B8" s="107"/>
      <c r="C8" s="107"/>
      <c r="D8" s="107"/>
      <c r="E8" s="107"/>
      <c r="F8" s="6"/>
      <c r="G8" s="7"/>
      <c r="H8" s="7"/>
      <c r="I8" s="8"/>
      <c r="J8" s="9"/>
    </row>
    <row r="9" spans="1:11" ht="28.5" customHeight="1" thickTop="1" thickBot="1" x14ac:dyDescent="0.3">
      <c r="A9" s="17" t="s">
        <v>9</v>
      </c>
      <c r="B9" s="108"/>
      <c r="C9" s="108"/>
      <c r="D9" s="108"/>
      <c r="E9" s="108"/>
      <c r="F9" s="6"/>
      <c r="G9" s="7"/>
      <c r="H9" s="7"/>
      <c r="I9" s="7"/>
      <c r="J9" s="10"/>
    </row>
    <row r="10" spans="1:11" ht="30.75" customHeight="1" thickTop="1" thickBot="1" x14ac:dyDescent="0.3">
      <c r="A10" s="18" t="s">
        <v>10</v>
      </c>
      <c r="B10" s="109"/>
      <c r="C10" s="110"/>
      <c r="D10" s="109"/>
      <c r="E10" s="110"/>
      <c r="F10" s="6"/>
      <c r="G10" s="7"/>
      <c r="H10" s="7"/>
      <c r="I10" s="7"/>
      <c r="J10" s="10"/>
    </row>
    <row r="11" spans="1:11" ht="30.75" thickBot="1" x14ac:dyDescent="0.3">
      <c r="A11" s="19" t="s">
        <v>11</v>
      </c>
      <c r="B11" s="111">
        <f>SUM(B8:B10)</f>
        <v>0</v>
      </c>
      <c r="C11" s="112">
        <f t="shared" ref="C11:D11" si="0">SUM(C8:C10)</f>
        <v>0</v>
      </c>
      <c r="D11" s="111">
        <f t="shared" si="0"/>
        <v>0</v>
      </c>
      <c r="E11" s="113"/>
      <c r="F11" s="6"/>
      <c r="G11" s="7"/>
      <c r="H11" s="7"/>
      <c r="I11" s="7"/>
      <c r="J11" s="10"/>
    </row>
    <row r="12" spans="1:11" ht="30.75" thickBot="1" x14ac:dyDescent="0.3">
      <c r="A12" s="20" t="s">
        <v>12</v>
      </c>
      <c r="B12" s="114"/>
      <c r="C12" s="111">
        <f>SUM(C8:C10)</f>
        <v>0</v>
      </c>
      <c r="D12" s="112">
        <f t="shared" ref="D12:E12" si="1">SUM(D8:D10)</f>
        <v>0</v>
      </c>
      <c r="E12" s="111">
        <f t="shared" si="1"/>
        <v>0</v>
      </c>
      <c r="F12" s="111">
        <f>E12+C12</f>
        <v>0</v>
      </c>
      <c r="G12" s="11">
        <v>100</v>
      </c>
      <c r="H12" s="11" t="e">
        <f>($G$12/F12)*10</f>
        <v>#DIV/0!</v>
      </c>
      <c r="I12" s="12">
        <v>0.55000000000000004</v>
      </c>
      <c r="J12" s="13" t="e">
        <f>H12*$I$12</f>
        <v>#DIV/0!</v>
      </c>
    </row>
  </sheetData>
  <mergeCells count="3">
    <mergeCell ref="B6:C6"/>
    <mergeCell ref="D6:E6"/>
    <mergeCell ref="A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zoomScale="90" zoomScaleNormal="90" workbookViewId="0">
      <selection activeCell="K1" sqref="K1:K1048576"/>
    </sheetView>
  </sheetViews>
  <sheetFormatPr baseColWidth="10" defaultRowHeight="15" x14ac:dyDescent="0.25"/>
  <cols>
    <col min="3" max="3" width="73.7109375" customWidth="1"/>
    <col min="5" max="5" width="19.85546875" customWidth="1"/>
    <col min="6" max="6" width="16" customWidth="1"/>
    <col min="7" max="7" width="19.5703125" customWidth="1"/>
    <col min="8" max="8" width="22.5703125" customWidth="1"/>
    <col min="10" max="10" width="14.140625" customWidth="1"/>
  </cols>
  <sheetData>
    <row r="1" spans="1:10" ht="94.5" customHeight="1" thickBot="1" x14ac:dyDescent="0.3">
      <c r="A1" s="145" t="s">
        <v>101</v>
      </c>
      <c r="B1" s="146"/>
      <c r="C1" s="146"/>
      <c r="D1" s="146"/>
      <c r="E1" s="146"/>
      <c r="F1" s="146"/>
      <c r="G1" s="146"/>
      <c r="H1" s="146"/>
      <c r="I1" s="146"/>
      <c r="J1" s="147"/>
    </row>
    <row r="3" spans="1:10" ht="15.75" x14ac:dyDescent="0.25">
      <c r="A3" s="148" t="s">
        <v>89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0" ht="47.25" customHeight="1" thickBot="1" x14ac:dyDescent="0.3">
      <c r="A4" s="149" t="s">
        <v>62</v>
      </c>
      <c r="B4" s="150"/>
      <c r="C4" s="150"/>
      <c r="D4" s="150"/>
      <c r="E4" s="150"/>
      <c r="F4" s="150"/>
      <c r="G4" s="150"/>
      <c r="H4" s="150"/>
      <c r="I4" s="150"/>
      <c r="J4" s="151"/>
    </row>
    <row r="5" spans="1:10" ht="45.75" thickBot="1" x14ac:dyDescent="0.3">
      <c r="A5" s="21" t="s">
        <v>13</v>
      </c>
      <c r="B5" s="22" t="s">
        <v>14</v>
      </c>
      <c r="C5" s="23" t="s">
        <v>15</v>
      </c>
      <c r="D5" s="21" t="s">
        <v>6</v>
      </c>
      <c r="E5" s="22" t="s">
        <v>16</v>
      </c>
      <c r="F5" s="23" t="s">
        <v>17</v>
      </c>
      <c r="G5" s="23" t="s">
        <v>18</v>
      </c>
      <c r="H5" s="23" t="s">
        <v>19</v>
      </c>
      <c r="I5" s="21" t="s">
        <v>20</v>
      </c>
      <c r="J5" s="24" t="s">
        <v>21</v>
      </c>
    </row>
    <row r="6" spans="1:10" ht="21.75" thickBot="1" x14ac:dyDescent="0.3">
      <c r="A6" s="155">
        <v>74</v>
      </c>
      <c r="B6" s="160" t="s">
        <v>22</v>
      </c>
      <c r="C6" s="160"/>
      <c r="D6" s="25">
        <f>D7+D10+D13</f>
        <v>7.5</v>
      </c>
      <c r="E6" s="26" t="s">
        <v>23</v>
      </c>
      <c r="F6" s="27" t="s">
        <v>24</v>
      </c>
      <c r="G6" s="27" t="s">
        <v>25</v>
      </c>
      <c r="H6" s="28" t="s">
        <v>26</v>
      </c>
      <c r="I6" s="29"/>
      <c r="J6" s="30">
        <f>J7+J10+J13</f>
        <v>0</v>
      </c>
    </row>
    <row r="7" spans="1:10" ht="16.5" thickBot="1" x14ac:dyDescent="0.3">
      <c r="A7" s="156"/>
      <c r="B7" s="161" t="s">
        <v>96</v>
      </c>
      <c r="C7" s="161"/>
      <c r="D7" s="31">
        <v>3.5</v>
      </c>
      <c r="E7" s="32"/>
      <c r="F7" s="32"/>
      <c r="G7" s="32"/>
      <c r="H7" s="32"/>
      <c r="I7" s="33"/>
      <c r="J7" s="34">
        <f>+J8+J9</f>
        <v>0</v>
      </c>
    </row>
    <row r="8" spans="1:10" ht="30.75" thickBot="1" x14ac:dyDescent="0.3">
      <c r="A8" s="156"/>
      <c r="B8" s="35" t="s">
        <v>28</v>
      </c>
      <c r="C8" s="36" t="s">
        <v>38</v>
      </c>
      <c r="D8" s="37">
        <v>2</v>
      </c>
      <c r="E8" s="38"/>
      <c r="F8" s="39"/>
      <c r="G8" s="39"/>
      <c r="H8" s="40"/>
      <c r="I8" s="41">
        <f>SUM(E8:H8)</f>
        <v>0</v>
      </c>
      <c r="J8" s="42">
        <f>I8*(D8/100)</f>
        <v>0</v>
      </c>
    </row>
    <row r="9" spans="1:10" ht="28.5" customHeight="1" thickBot="1" x14ac:dyDescent="0.3">
      <c r="A9" s="156"/>
      <c r="B9" s="35" t="s">
        <v>29</v>
      </c>
      <c r="C9" s="43" t="s">
        <v>30</v>
      </c>
      <c r="D9" s="44">
        <v>1.5</v>
      </c>
      <c r="E9" s="45"/>
      <c r="F9" s="46"/>
      <c r="G9" s="46"/>
      <c r="H9" s="47"/>
      <c r="I9" s="41">
        <f>SUM(E9:H9)</f>
        <v>0</v>
      </c>
      <c r="J9" s="42">
        <f>I9*(D9/100)</f>
        <v>0</v>
      </c>
    </row>
    <row r="10" spans="1:10" ht="15.75" thickBot="1" x14ac:dyDescent="0.3">
      <c r="A10" s="156"/>
      <c r="B10" s="161" t="s">
        <v>94</v>
      </c>
      <c r="C10" s="162" t="s">
        <v>31</v>
      </c>
      <c r="D10" s="31">
        <v>2</v>
      </c>
      <c r="E10" s="48"/>
      <c r="F10" s="49"/>
      <c r="G10" s="49"/>
      <c r="H10" s="50"/>
      <c r="I10" s="33"/>
      <c r="J10" s="34">
        <f>+J11+J12</f>
        <v>0</v>
      </c>
    </row>
    <row r="11" spans="1:10" ht="15.75" thickBot="1" x14ac:dyDescent="0.3">
      <c r="A11" s="156"/>
      <c r="B11" s="62" t="s">
        <v>32</v>
      </c>
      <c r="C11" s="64" t="s">
        <v>35</v>
      </c>
      <c r="D11" s="63">
        <v>1</v>
      </c>
      <c r="E11" s="36"/>
      <c r="F11" s="39"/>
      <c r="G11" s="39"/>
      <c r="H11" s="40"/>
      <c r="I11" s="41">
        <f>SUM(E11:H11)</f>
        <v>0</v>
      </c>
      <c r="J11" s="42">
        <f>I11*(D11/100)</f>
        <v>0</v>
      </c>
    </row>
    <row r="12" spans="1:10" ht="15.75" thickBot="1" x14ac:dyDescent="0.3">
      <c r="A12" s="156"/>
      <c r="B12" s="62" t="s">
        <v>34</v>
      </c>
      <c r="C12" s="64" t="s">
        <v>33</v>
      </c>
      <c r="D12" s="63">
        <v>1</v>
      </c>
      <c r="E12" s="52"/>
      <c r="F12" s="53"/>
      <c r="G12" s="53"/>
      <c r="H12" s="54"/>
      <c r="I12" s="41">
        <f>SUM(E12:H12)</f>
        <v>0</v>
      </c>
      <c r="J12" s="42">
        <f>I12*(D12/100)</f>
        <v>0</v>
      </c>
    </row>
    <row r="13" spans="1:10" ht="16.5" thickBot="1" x14ac:dyDescent="0.3">
      <c r="A13" s="156"/>
      <c r="B13" s="161" t="s">
        <v>95</v>
      </c>
      <c r="C13" s="163"/>
      <c r="D13" s="31">
        <v>2</v>
      </c>
      <c r="E13" s="48"/>
      <c r="F13" s="49"/>
      <c r="G13" s="49"/>
      <c r="H13" s="50"/>
      <c r="I13" s="33"/>
      <c r="J13" s="34">
        <f>+J14+J15</f>
        <v>0</v>
      </c>
    </row>
    <row r="14" spans="1:10" ht="30.75" thickBot="1" x14ac:dyDescent="0.3">
      <c r="A14" s="156"/>
      <c r="B14" s="35" t="s">
        <v>36</v>
      </c>
      <c r="C14" s="36" t="s">
        <v>39</v>
      </c>
      <c r="D14" s="37">
        <v>1</v>
      </c>
      <c r="E14" s="38"/>
      <c r="F14" s="39"/>
      <c r="G14" s="39"/>
      <c r="H14" s="40"/>
      <c r="I14" s="41">
        <f>SUM(E14:H14)</f>
        <v>0</v>
      </c>
      <c r="J14" s="42">
        <f>I14*(D14/100)</f>
        <v>0</v>
      </c>
    </row>
    <row r="15" spans="1:10" ht="15.75" thickBot="1" x14ac:dyDescent="0.3">
      <c r="A15" s="157"/>
      <c r="B15" s="35" t="s">
        <v>37</v>
      </c>
      <c r="C15" s="55" t="s">
        <v>40</v>
      </c>
      <c r="D15" s="56">
        <v>1</v>
      </c>
      <c r="E15" s="57"/>
      <c r="F15" s="58"/>
      <c r="G15" s="58"/>
      <c r="H15" s="59"/>
      <c r="I15" s="41">
        <f>SUM(E15:H15)</f>
        <v>0</v>
      </c>
      <c r="J15" s="42">
        <f>I15*(D15/100)</f>
        <v>0</v>
      </c>
    </row>
    <row r="16" spans="1:10" ht="45.75" thickBot="1" x14ac:dyDescent="0.3">
      <c r="A16" s="21" t="s">
        <v>13</v>
      </c>
      <c r="B16" s="22" t="s">
        <v>14</v>
      </c>
      <c r="C16" s="23" t="s">
        <v>15</v>
      </c>
      <c r="D16" s="21" t="s">
        <v>6</v>
      </c>
      <c r="E16" s="22" t="s">
        <v>16</v>
      </c>
      <c r="F16" s="23" t="s">
        <v>17</v>
      </c>
      <c r="G16" s="23" t="s">
        <v>18</v>
      </c>
      <c r="H16" s="23" t="s">
        <v>19</v>
      </c>
      <c r="I16" s="21" t="s">
        <v>20</v>
      </c>
      <c r="J16" s="24" t="s">
        <v>21</v>
      </c>
    </row>
    <row r="17" spans="1:10" ht="21.75" thickBot="1" x14ac:dyDescent="0.3">
      <c r="A17" s="164">
        <v>12</v>
      </c>
      <c r="B17" s="160" t="s">
        <v>22</v>
      </c>
      <c r="C17" s="160"/>
      <c r="D17" s="25">
        <f>D18+D21+D24</f>
        <v>7.5</v>
      </c>
      <c r="E17" s="26" t="s">
        <v>23</v>
      </c>
      <c r="F17" s="27" t="s">
        <v>24</v>
      </c>
      <c r="G17" s="27" t="s">
        <v>25</v>
      </c>
      <c r="H17" s="28" t="s">
        <v>26</v>
      </c>
      <c r="I17" s="29"/>
      <c r="J17" s="30">
        <f>J18+J21+J24</f>
        <v>0</v>
      </c>
    </row>
    <row r="18" spans="1:10" ht="16.5" thickBot="1" x14ac:dyDescent="0.3">
      <c r="A18" s="165"/>
      <c r="B18" s="161" t="s">
        <v>27</v>
      </c>
      <c r="C18" s="161"/>
      <c r="D18" s="31">
        <f>D19+D20</f>
        <v>3.5</v>
      </c>
      <c r="E18" s="32"/>
      <c r="F18" s="32"/>
      <c r="G18" s="32"/>
      <c r="H18" s="32"/>
      <c r="I18" s="33"/>
      <c r="J18" s="34">
        <f>+J19+J20</f>
        <v>0</v>
      </c>
    </row>
    <row r="19" spans="1:10" ht="30.75" thickBot="1" x14ac:dyDescent="0.3">
      <c r="A19" s="165"/>
      <c r="B19" s="35" t="s">
        <v>28</v>
      </c>
      <c r="C19" s="36" t="s">
        <v>38</v>
      </c>
      <c r="D19" s="37">
        <v>2</v>
      </c>
      <c r="E19" s="38"/>
      <c r="F19" s="39"/>
      <c r="G19" s="39"/>
      <c r="H19" s="40"/>
      <c r="I19" s="41">
        <f>SUM(E19:H19)</f>
        <v>0</v>
      </c>
      <c r="J19" s="42">
        <f>I19*(D19/100)</f>
        <v>0</v>
      </c>
    </row>
    <row r="20" spans="1:10" ht="15.75" thickBot="1" x14ac:dyDescent="0.3">
      <c r="A20" s="165"/>
      <c r="B20" s="35" t="s">
        <v>29</v>
      </c>
      <c r="C20" s="43" t="s">
        <v>30</v>
      </c>
      <c r="D20" s="44">
        <v>1.5</v>
      </c>
      <c r="E20" s="45"/>
      <c r="F20" s="46"/>
      <c r="G20" s="46"/>
      <c r="H20" s="47"/>
      <c r="I20" s="41">
        <f>SUM(E20:H20)</f>
        <v>0</v>
      </c>
      <c r="J20" s="42">
        <f>I20*(D20/100)</f>
        <v>0</v>
      </c>
    </row>
    <row r="21" spans="1:10" ht="15" customHeight="1" thickBot="1" x14ac:dyDescent="0.3">
      <c r="A21" s="165"/>
      <c r="B21" s="161" t="s">
        <v>94</v>
      </c>
      <c r="C21" s="162" t="s">
        <v>31</v>
      </c>
      <c r="D21" s="31">
        <f>D22+D23</f>
        <v>2</v>
      </c>
      <c r="E21" s="48"/>
      <c r="F21" s="49"/>
      <c r="G21" s="49"/>
      <c r="H21" s="50"/>
      <c r="I21" s="33"/>
      <c r="J21" s="34">
        <f>+J22+J23</f>
        <v>0</v>
      </c>
    </row>
    <row r="22" spans="1:10" ht="15.75" thickBot="1" x14ac:dyDescent="0.3">
      <c r="A22" s="165"/>
      <c r="B22" s="35" t="s">
        <v>32</v>
      </c>
      <c r="C22" s="64" t="s">
        <v>35</v>
      </c>
      <c r="D22" s="63">
        <v>1</v>
      </c>
      <c r="E22" s="38"/>
      <c r="F22" s="39"/>
      <c r="G22" s="39"/>
      <c r="H22" s="40"/>
      <c r="I22" s="41">
        <f>SUM(E22:H22)</f>
        <v>0</v>
      </c>
      <c r="J22" s="42">
        <f>I22*(D22/100)</f>
        <v>0</v>
      </c>
    </row>
    <row r="23" spans="1:10" ht="15.75" thickBot="1" x14ac:dyDescent="0.3">
      <c r="A23" s="165"/>
      <c r="B23" s="35" t="s">
        <v>34</v>
      </c>
      <c r="C23" s="64" t="s">
        <v>33</v>
      </c>
      <c r="D23" s="63">
        <v>1</v>
      </c>
      <c r="E23" s="52"/>
      <c r="F23" s="53"/>
      <c r="G23" s="53"/>
      <c r="H23" s="54"/>
      <c r="I23" s="41">
        <f>SUM(E23:H23)</f>
        <v>0</v>
      </c>
      <c r="J23" s="42">
        <f>I23*(D23/100)</f>
        <v>0</v>
      </c>
    </row>
    <row r="24" spans="1:10" ht="16.149999999999999" customHeight="1" thickBot="1" x14ac:dyDescent="0.3">
      <c r="A24" s="165"/>
      <c r="B24" s="161" t="s">
        <v>95</v>
      </c>
      <c r="C24" s="167"/>
      <c r="D24" s="134">
        <f>D25+D26</f>
        <v>2</v>
      </c>
      <c r="E24" s="48"/>
      <c r="F24" s="49"/>
      <c r="G24" s="49"/>
      <c r="H24" s="50"/>
      <c r="I24" s="33"/>
      <c r="J24" s="34">
        <f>+J25+J26</f>
        <v>0</v>
      </c>
    </row>
    <row r="25" spans="1:10" ht="30.75" thickBot="1" x14ac:dyDescent="0.3">
      <c r="A25" s="165"/>
      <c r="B25" s="62" t="s">
        <v>36</v>
      </c>
      <c r="C25" s="64" t="s">
        <v>39</v>
      </c>
      <c r="D25" s="135">
        <v>1</v>
      </c>
      <c r="E25" s="38"/>
      <c r="F25" s="39"/>
      <c r="G25" s="39"/>
      <c r="H25" s="40"/>
      <c r="I25" s="41">
        <f>SUM(E25:H25)</f>
        <v>0</v>
      </c>
      <c r="J25" s="42">
        <f>I25*(D25/100)</f>
        <v>0</v>
      </c>
    </row>
    <row r="26" spans="1:10" ht="15.75" thickBot="1" x14ac:dyDescent="0.3">
      <c r="A26" s="166"/>
      <c r="B26" s="62" t="s">
        <v>37</v>
      </c>
      <c r="C26" s="64" t="s">
        <v>40</v>
      </c>
      <c r="D26" s="135">
        <v>1</v>
      </c>
      <c r="E26" s="57"/>
      <c r="F26" s="58"/>
      <c r="G26" s="58"/>
      <c r="H26" s="59"/>
      <c r="I26" s="41">
        <f>SUM(E26:H26)</f>
        <v>0</v>
      </c>
      <c r="J26" s="42">
        <f>I26*(D26/100)</f>
        <v>0</v>
      </c>
    </row>
    <row r="27" spans="1:10" ht="51" customHeight="1" thickBot="1" x14ac:dyDescent="0.3">
      <c r="A27" s="152" t="s">
        <v>61</v>
      </c>
      <c r="B27" s="153"/>
      <c r="C27" s="150"/>
      <c r="D27" s="150"/>
      <c r="E27" s="153"/>
      <c r="F27" s="153"/>
      <c r="G27" s="153"/>
      <c r="H27" s="153"/>
      <c r="I27" s="153"/>
      <c r="J27" s="154"/>
    </row>
    <row r="28" spans="1:10" ht="45.75" thickBot="1" x14ac:dyDescent="0.3">
      <c r="A28" s="21" t="s">
        <v>13</v>
      </c>
      <c r="B28" s="22" t="s">
        <v>14</v>
      </c>
      <c r="C28" s="23" t="s">
        <v>15</v>
      </c>
      <c r="D28" s="21" t="s">
        <v>6</v>
      </c>
      <c r="E28" s="22" t="s">
        <v>16</v>
      </c>
      <c r="F28" s="23" t="s">
        <v>17</v>
      </c>
      <c r="G28" s="65" t="s">
        <v>18</v>
      </c>
      <c r="H28" s="66" t="s">
        <v>19</v>
      </c>
      <c r="I28" s="21" t="s">
        <v>41</v>
      </c>
      <c r="J28" s="21" t="s">
        <v>21</v>
      </c>
    </row>
    <row r="29" spans="1:10" ht="21.75" thickBot="1" x14ac:dyDescent="0.3">
      <c r="A29" s="155">
        <v>74</v>
      </c>
      <c r="B29" s="158" t="s">
        <v>42</v>
      </c>
      <c r="C29" s="158"/>
      <c r="D29" s="25">
        <f>+D30+D33+D37</f>
        <v>12.5</v>
      </c>
      <c r="E29" s="26" t="s">
        <v>43</v>
      </c>
      <c r="F29" s="27" t="s">
        <v>24</v>
      </c>
      <c r="G29" s="27" t="s">
        <v>25</v>
      </c>
      <c r="H29" s="28" t="s">
        <v>26</v>
      </c>
      <c r="I29" s="67"/>
      <c r="J29" s="68">
        <f>+J30+J33+J37</f>
        <v>0</v>
      </c>
    </row>
    <row r="30" spans="1:10" ht="16.5" thickBot="1" x14ac:dyDescent="0.3">
      <c r="A30" s="156"/>
      <c r="B30" s="159" t="s">
        <v>44</v>
      </c>
      <c r="C30" s="159"/>
      <c r="D30" s="69">
        <f>D31+D32</f>
        <v>5.5</v>
      </c>
      <c r="E30" s="48"/>
      <c r="F30" s="49"/>
      <c r="G30" s="49"/>
      <c r="H30" s="50"/>
      <c r="I30" s="70"/>
      <c r="J30" s="71">
        <f>J31+J32</f>
        <v>0</v>
      </c>
    </row>
    <row r="31" spans="1:10" ht="15.75" thickBot="1" x14ac:dyDescent="0.3">
      <c r="A31" s="156"/>
      <c r="B31" s="35" t="s">
        <v>45</v>
      </c>
      <c r="C31" s="47" t="s">
        <v>46</v>
      </c>
      <c r="D31" s="72">
        <v>2.5</v>
      </c>
      <c r="E31" s="45"/>
      <c r="F31" s="46"/>
      <c r="G31" s="46"/>
      <c r="H31" s="54"/>
      <c r="I31" s="41">
        <f>SUM(E31:H31)</f>
        <v>0</v>
      </c>
      <c r="J31" s="42">
        <f>I31*(D31/100)</f>
        <v>0</v>
      </c>
    </row>
    <row r="32" spans="1:10" ht="15.75" thickBot="1" x14ac:dyDescent="0.3">
      <c r="A32" s="156"/>
      <c r="B32" s="35" t="s">
        <v>47</v>
      </c>
      <c r="C32" s="47" t="s">
        <v>48</v>
      </c>
      <c r="D32" s="72">
        <v>3</v>
      </c>
      <c r="E32" s="45"/>
      <c r="F32" s="46"/>
      <c r="G32" s="46"/>
      <c r="H32" s="54"/>
      <c r="I32" s="41">
        <f>SUM(E32:H32)</f>
        <v>0</v>
      </c>
      <c r="J32" s="42">
        <f>I32*(D32/100)</f>
        <v>0</v>
      </c>
    </row>
    <row r="33" spans="1:10" ht="16.5" thickBot="1" x14ac:dyDescent="0.3">
      <c r="A33" s="156"/>
      <c r="B33" s="159" t="s">
        <v>49</v>
      </c>
      <c r="C33" s="159"/>
      <c r="D33" s="69">
        <f>D34+D35+D36</f>
        <v>5</v>
      </c>
      <c r="E33" s="48"/>
      <c r="F33" s="49"/>
      <c r="G33" s="49"/>
      <c r="H33" s="50"/>
      <c r="I33" s="73">
        <f t="shared" ref="I33:I37" si="0">+E33+F33+G33+H33</f>
        <v>0</v>
      </c>
      <c r="J33" s="74">
        <f>+J34+J35+J36</f>
        <v>0</v>
      </c>
    </row>
    <row r="34" spans="1:10" ht="15.75" thickBot="1" x14ac:dyDescent="0.3">
      <c r="A34" s="156"/>
      <c r="B34" s="35" t="s">
        <v>50</v>
      </c>
      <c r="C34" s="40" t="s">
        <v>51</v>
      </c>
      <c r="D34" s="75">
        <v>2</v>
      </c>
      <c r="E34" s="38"/>
      <c r="F34" s="39"/>
      <c r="G34" s="39"/>
      <c r="H34" s="54"/>
      <c r="I34" s="41">
        <f>SUM(E34:H34)</f>
        <v>0</v>
      </c>
      <c r="J34" s="42">
        <f>I34*(D34/100)</f>
        <v>0</v>
      </c>
    </row>
    <row r="35" spans="1:10" ht="15.75" thickBot="1" x14ac:dyDescent="0.3">
      <c r="A35" s="156"/>
      <c r="B35" s="35" t="s">
        <v>52</v>
      </c>
      <c r="C35" s="47" t="s">
        <v>53</v>
      </c>
      <c r="D35" s="72">
        <v>2</v>
      </c>
      <c r="E35" s="45"/>
      <c r="F35" s="46"/>
      <c r="G35" s="47"/>
      <c r="H35" s="76"/>
      <c r="I35" s="41">
        <f>SUM(E35:H35)</f>
        <v>0</v>
      </c>
      <c r="J35" s="42">
        <f>I35*(D35/100)</f>
        <v>0</v>
      </c>
    </row>
    <row r="36" spans="1:10" ht="15.75" thickBot="1" x14ac:dyDescent="0.3">
      <c r="A36" s="156"/>
      <c r="B36" s="35" t="s">
        <v>54</v>
      </c>
      <c r="C36" s="59" t="s">
        <v>55</v>
      </c>
      <c r="D36" s="77">
        <v>1</v>
      </c>
      <c r="E36" s="52"/>
      <c r="F36" s="53"/>
      <c r="G36" s="54"/>
      <c r="H36" s="78"/>
      <c r="I36" s="41">
        <f>SUM(E36:H36)</f>
        <v>0</v>
      </c>
      <c r="J36" s="42">
        <f>I36*(D36/100)</f>
        <v>0</v>
      </c>
    </row>
    <row r="37" spans="1:10" ht="16.5" thickBot="1" x14ac:dyDescent="0.3">
      <c r="A37" s="156"/>
      <c r="B37" s="159" t="s">
        <v>56</v>
      </c>
      <c r="C37" s="159"/>
      <c r="D37" s="69">
        <f>D38+D39</f>
        <v>2</v>
      </c>
      <c r="E37" s="48"/>
      <c r="F37" s="49"/>
      <c r="G37" s="49"/>
      <c r="H37" s="50"/>
      <c r="I37" s="73">
        <f t="shared" si="0"/>
        <v>0</v>
      </c>
      <c r="J37" s="74">
        <f>+J38+J39</f>
        <v>0</v>
      </c>
    </row>
    <row r="38" spans="1:10" ht="30.75" thickBot="1" x14ac:dyDescent="0.3">
      <c r="A38" s="156"/>
      <c r="B38" s="35" t="s">
        <v>57</v>
      </c>
      <c r="C38" s="51" t="s">
        <v>59</v>
      </c>
      <c r="D38" s="77">
        <v>1</v>
      </c>
      <c r="E38" s="52"/>
      <c r="F38" s="53"/>
      <c r="G38" s="54"/>
      <c r="H38" s="78"/>
      <c r="I38" s="41">
        <f>SUM(E38:H38)</f>
        <v>0</v>
      </c>
      <c r="J38" s="42">
        <f>I38*(D38/100)</f>
        <v>0</v>
      </c>
    </row>
    <row r="39" spans="1:10" ht="15.75" thickBot="1" x14ac:dyDescent="0.3">
      <c r="A39" s="157"/>
      <c r="B39" s="35" t="s">
        <v>58</v>
      </c>
      <c r="C39" s="59" t="s">
        <v>60</v>
      </c>
      <c r="D39" s="79">
        <v>1</v>
      </c>
      <c r="E39" s="57"/>
      <c r="F39" s="58"/>
      <c r="G39" s="59"/>
      <c r="H39" s="80"/>
      <c r="I39" s="41">
        <f>SUM(E39:H39)</f>
        <v>0</v>
      </c>
      <c r="J39" s="42">
        <f>I39*(D39/100)</f>
        <v>0</v>
      </c>
    </row>
    <row r="40" spans="1:10" ht="15.75" thickBot="1" x14ac:dyDescent="0.3">
      <c r="A40" s="60"/>
      <c r="B40" s="61"/>
      <c r="C40" s="60"/>
      <c r="D40" s="60"/>
      <c r="E40" s="60"/>
      <c r="F40" s="60"/>
      <c r="G40" s="60"/>
      <c r="H40" s="60"/>
      <c r="I40" s="61"/>
      <c r="J40" s="61"/>
    </row>
    <row r="41" spans="1:10" ht="45.75" thickBot="1" x14ac:dyDescent="0.3">
      <c r="A41" s="21" t="s">
        <v>13</v>
      </c>
      <c r="B41" s="22" t="s">
        <v>14</v>
      </c>
      <c r="C41" s="23" t="s">
        <v>15</v>
      </c>
      <c r="D41" s="21" t="s">
        <v>6</v>
      </c>
      <c r="E41" s="22" t="s">
        <v>16</v>
      </c>
      <c r="F41" s="23" t="s">
        <v>17</v>
      </c>
      <c r="G41" s="65" t="s">
        <v>18</v>
      </c>
      <c r="H41" s="66" t="s">
        <v>19</v>
      </c>
      <c r="I41" s="21" t="s">
        <v>41</v>
      </c>
      <c r="J41" s="21" t="s">
        <v>21</v>
      </c>
    </row>
    <row r="42" spans="1:10" ht="21.75" thickBot="1" x14ac:dyDescent="0.3">
      <c r="A42" s="164">
        <v>12</v>
      </c>
      <c r="B42" s="158" t="s">
        <v>42</v>
      </c>
      <c r="C42" s="158"/>
      <c r="D42" s="25">
        <f>+D43+D46+D50</f>
        <v>12.5</v>
      </c>
      <c r="E42" s="26" t="s">
        <v>43</v>
      </c>
      <c r="F42" s="27" t="s">
        <v>24</v>
      </c>
      <c r="G42" s="27" t="s">
        <v>25</v>
      </c>
      <c r="H42" s="28" t="s">
        <v>26</v>
      </c>
      <c r="I42" s="67"/>
      <c r="J42" s="68">
        <f>+J43+J46+J50</f>
        <v>0</v>
      </c>
    </row>
    <row r="43" spans="1:10" ht="16.5" thickBot="1" x14ac:dyDescent="0.3">
      <c r="A43" s="165"/>
      <c r="B43" s="159" t="s">
        <v>44</v>
      </c>
      <c r="C43" s="159"/>
      <c r="D43" s="69">
        <f>D44+D45</f>
        <v>5.5</v>
      </c>
      <c r="E43" s="48"/>
      <c r="F43" s="49"/>
      <c r="G43" s="49"/>
      <c r="H43" s="50"/>
      <c r="I43" s="70"/>
      <c r="J43" s="71">
        <f>J44+J45</f>
        <v>0</v>
      </c>
    </row>
    <row r="44" spans="1:10" ht="15.75" thickBot="1" x14ac:dyDescent="0.3">
      <c r="A44" s="165"/>
      <c r="B44" s="35" t="s">
        <v>45</v>
      </c>
      <c r="C44" s="47" t="s">
        <v>46</v>
      </c>
      <c r="D44" s="72">
        <v>2.5</v>
      </c>
      <c r="E44" s="45"/>
      <c r="F44" s="46"/>
      <c r="G44" s="46"/>
      <c r="H44" s="54"/>
      <c r="I44" s="41">
        <f>SUM(E44:H44)</f>
        <v>0</v>
      </c>
      <c r="J44" s="42">
        <f>I44*(D44/100)</f>
        <v>0</v>
      </c>
    </row>
    <row r="45" spans="1:10" ht="15.75" thickBot="1" x14ac:dyDescent="0.3">
      <c r="A45" s="165"/>
      <c r="B45" s="35" t="s">
        <v>47</v>
      </c>
      <c r="C45" s="47" t="s">
        <v>48</v>
      </c>
      <c r="D45" s="72">
        <v>3</v>
      </c>
      <c r="E45" s="45"/>
      <c r="F45" s="46"/>
      <c r="G45" s="46"/>
      <c r="H45" s="54"/>
      <c r="I45" s="41">
        <f>SUM(E45:H45)</f>
        <v>0</v>
      </c>
      <c r="J45" s="42">
        <f>I45*(D45/100)</f>
        <v>0</v>
      </c>
    </row>
    <row r="46" spans="1:10" ht="16.5" thickBot="1" x14ac:dyDescent="0.3">
      <c r="A46" s="165"/>
      <c r="B46" s="159" t="s">
        <v>49</v>
      </c>
      <c r="C46" s="159"/>
      <c r="D46" s="69">
        <f>D47+D48+D49</f>
        <v>5</v>
      </c>
      <c r="E46" s="48"/>
      <c r="F46" s="49"/>
      <c r="G46" s="49"/>
      <c r="H46" s="50"/>
      <c r="I46" s="73">
        <f t="shared" ref="I46:I50" si="1">+E46+F46+G46+H46</f>
        <v>0</v>
      </c>
      <c r="J46" s="74">
        <f>+J47+J48+J49</f>
        <v>0</v>
      </c>
    </row>
    <row r="47" spans="1:10" ht="15.75" thickBot="1" x14ac:dyDescent="0.3">
      <c r="A47" s="165"/>
      <c r="B47" s="35" t="s">
        <v>50</v>
      </c>
      <c r="C47" s="40" t="s">
        <v>51</v>
      </c>
      <c r="D47" s="75">
        <v>2</v>
      </c>
      <c r="E47" s="38"/>
      <c r="F47" s="39"/>
      <c r="G47" s="39"/>
      <c r="H47" s="54"/>
      <c r="I47" s="41">
        <f>SUM(E47:H47)</f>
        <v>0</v>
      </c>
      <c r="J47" s="42">
        <f>I47*(D47/100)</f>
        <v>0</v>
      </c>
    </row>
    <row r="48" spans="1:10" ht="15.75" thickBot="1" x14ac:dyDescent="0.3">
      <c r="A48" s="165"/>
      <c r="B48" s="35" t="s">
        <v>52</v>
      </c>
      <c r="C48" s="47" t="s">
        <v>53</v>
      </c>
      <c r="D48" s="72">
        <v>2</v>
      </c>
      <c r="E48" s="45"/>
      <c r="F48" s="46"/>
      <c r="G48" s="47"/>
      <c r="H48" s="76"/>
      <c r="I48" s="41">
        <f>SUM(E48:H48)</f>
        <v>0</v>
      </c>
      <c r="J48" s="42">
        <f>I48*(D48/100)</f>
        <v>0</v>
      </c>
    </row>
    <row r="49" spans="1:10" ht="15.75" thickBot="1" x14ac:dyDescent="0.3">
      <c r="A49" s="165"/>
      <c r="B49" s="35" t="s">
        <v>54</v>
      </c>
      <c r="C49" s="59" t="s">
        <v>55</v>
      </c>
      <c r="D49" s="77">
        <v>1</v>
      </c>
      <c r="E49" s="52"/>
      <c r="F49" s="53"/>
      <c r="G49" s="54"/>
      <c r="H49" s="78"/>
      <c r="I49" s="41">
        <f>SUM(E49:H49)</f>
        <v>0</v>
      </c>
      <c r="J49" s="42">
        <f>I49*(D49/100)</f>
        <v>0</v>
      </c>
    </row>
    <row r="50" spans="1:10" ht="16.5" thickBot="1" x14ac:dyDescent="0.3">
      <c r="A50" s="165"/>
      <c r="B50" s="159" t="s">
        <v>56</v>
      </c>
      <c r="C50" s="159"/>
      <c r="D50" s="69">
        <f>D51+D52</f>
        <v>2</v>
      </c>
      <c r="E50" s="48"/>
      <c r="F50" s="49"/>
      <c r="G50" s="49"/>
      <c r="H50" s="50"/>
      <c r="I50" s="73">
        <f t="shared" si="1"/>
        <v>0</v>
      </c>
      <c r="J50" s="74">
        <f>+J51+J52</f>
        <v>0</v>
      </c>
    </row>
    <row r="51" spans="1:10" ht="30.75" thickBot="1" x14ac:dyDescent="0.3">
      <c r="A51" s="165"/>
      <c r="B51" s="35" t="s">
        <v>57</v>
      </c>
      <c r="C51" s="51" t="s">
        <v>59</v>
      </c>
      <c r="D51" s="77">
        <v>1</v>
      </c>
      <c r="E51" s="52"/>
      <c r="F51" s="53"/>
      <c r="G51" s="54"/>
      <c r="H51" s="78"/>
      <c r="I51" s="41">
        <f>SUM(E51:H51)</f>
        <v>0</v>
      </c>
      <c r="J51" s="42">
        <f>I51*(D51/100)</f>
        <v>0</v>
      </c>
    </row>
    <row r="52" spans="1:10" ht="15.75" thickBot="1" x14ac:dyDescent="0.3">
      <c r="A52" s="166"/>
      <c r="B52" s="35" t="s">
        <v>58</v>
      </c>
      <c r="C52" s="59" t="s">
        <v>60</v>
      </c>
      <c r="D52" s="79">
        <v>1</v>
      </c>
      <c r="E52" s="57"/>
      <c r="F52" s="58"/>
      <c r="G52" s="59"/>
      <c r="H52" s="80"/>
      <c r="I52" s="41">
        <f>SUM(E52:H52)</f>
        <v>0</v>
      </c>
      <c r="J52" s="42">
        <f>I52*(D52/100)</f>
        <v>0</v>
      </c>
    </row>
  </sheetData>
  <mergeCells count="24">
    <mergeCell ref="B18:C18"/>
    <mergeCell ref="B21:C21"/>
    <mergeCell ref="B24:C24"/>
    <mergeCell ref="A42:A52"/>
    <mergeCell ref="B42:C42"/>
    <mergeCell ref="B43:C43"/>
    <mergeCell ref="B46:C46"/>
    <mergeCell ref="B50:C50"/>
    <mergeCell ref="A1:J1"/>
    <mergeCell ref="A3:J3"/>
    <mergeCell ref="A4:J4"/>
    <mergeCell ref="A27:J27"/>
    <mergeCell ref="A29:A39"/>
    <mergeCell ref="B29:C29"/>
    <mergeCell ref="B30:C30"/>
    <mergeCell ref="B33:C33"/>
    <mergeCell ref="B37:C37"/>
    <mergeCell ref="A6:A15"/>
    <mergeCell ref="B6:C6"/>
    <mergeCell ref="B7:C7"/>
    <mergeCell ref="B10:C10"/>
    <mergeCell ref="B13:C13"/>
    <mergeCell ref="A17:A26"/>
    <mergeCell ref="B17:C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90" zoomScaleNormal="90" workbookViewId="0">
      <selection activeCell="H18" sqref="H18"/>
    </sheetView>
  </sheetViews>
  <sheetFormatPr baseColWidth="10" defaultRowHeight="15" x14ac:dyDescent="0.25"/>
  <cols>
    <col min="2" max="2" width="77" customWidth="1"/>
    <col min="4" max="4" width="25" customWidth="1"/>
    <col min="5" max="5" width="22.85546875" customWidth="1"/>
    <col min="6" max="6" width="23" customWidth="1"/>
    <col min="7" max="7" width="24.85546875" customWidth="1"/>
    <col min="8" max="8" width="41" customWidth="1"/>
    <col min="9" max="9" width="35.85546875" customWidth="1"/>
  </cols>
  <sheetData>
    <row r="1" spans="1:9" ht="115.5" customHeight="1" thickBot="1" x14ac:dyDescent="0.3">
      <c r="A1" s="145" t="s">
        <v>102</v>
      </c>
      <c r="B1" s="146"/>
      <c r="C1" s="146"/>
      <c r="D1" s="146"/>
      <c r="E1" s="146"/>
      <c r="F1" s="146"/>
      <c r="G1" s="146"/>
      <c r="H1" s="146"/>
      <c r="I1" s="147"/>
    </row>
    <row r="3" spans="1:9" ht="15.75" x14ac:dyDescent="0.25">
      <c r="A3" s="148" t="s">
        <v>90</v>
      </c>
      <c r="B3" s="148"/>
      <c r="C3" s="148"/>
      <c r="D3" s="148"/>
      <c r="E3" s="148"/>
      <c r="F3" s="148"/>
      <c r="G3" s="148"/>
      <c r="H3" s="148"/>
      <c r="I3" s="148"/>
    </row>
    <row r="4" spans="1:9" ht="53.25" customHeight="1" thickBot="1" x14ac:dyDescent="0.3">
      <c r="A4" s="115" t="s">
        <v>14</v>
      </c>
      <c r="B4" s="116" t="s">
        <v>15</v>
      </c>
      <c r="C4" s="117" t="s">
        <v>6</v>
      </c>
      <c r="D4" s="115" t="s">
        <v>16</v>
      </c>
      <c r="E4" s="116" t="s">
        <v>17</v>
      </c>
      <c r="F4" s="118" t="s">
        <v>18</v>
      </c>
      <c r="G4" s="119" t="s">
        <v>19</v>
      </c>
      <c r="H4" s="117" t="s">
        <v>41</v>
      </c>
      <c r="I4" s="117" t="s">
        <v>21</v>
      </c>
    </row>
    <row r="5" spans="1:9" ht="21.75" thickBot="1" x14ac:dyDescent="0.3">
      <c r="A5" s="158" t="s">
        <v>63</v>
      </c>
      <c r="B5" s="158"/>
      <c r="C5" s="25">
        <f>+C6+C8+C12</f>
        <v>5</v>
      </c>
      <c r="D5" s="26" t="s">
        <v>43</v>
      </c>
      <c r="E5" s="27" t="s">
        <v>24</v>
      </c>
      <c r="F5" s="27" t="s">
        <v>25</v>
      </c>
      <c r="G5" s="28" t="s">
        <v>26</v>
      </c>
      <c r="H5" s="67"/>
      <c r="I5" s="68">
        <f>+I6+I8+I12</f>
        <v>0</v>
      </c>
    </row>
    <row r="6" spans="1:9" ht="16.5" thickBot="1" x14ac:dyDescent="0.3">
      <c r="A6" s="168" t="s">
        <v>64</v>
      </c>
      <c r="B6" s="168"/>
      <c r="C6" s="69">
        <f>C7</f>
        <v>1</v>
      </c>
      <c r="D6" s="48"/>
      <c r="E6" s="49"/>
      <c r="F6" s="49"/>
      <c r="G6" s="50"/>
      <c r="H6" s="70"/>
      <c r="I6" s="71">
        <f>+I7</f>
        <v>0</v>
      </c>
    </row>
    <row r="7" spans="1:9" ht="15.75" thickBot="1" x14ac:dyDescent="0.3">
      <c r="A7" s="35" t="s">
        <v>65</v>
      </c>
      <c r="B7" s="40" t="s">
        <v>66</v>
      </c>
      <c r="C7" s="77">
        <v>1</v>
      </c>
      <c r="D7" s="38"/>
      <c r="E7" s="39"/>
      <c r="F7" s="39"/>
      <c r="G7" s="40"/>
      <c r="H7" s="41">
        <f>SUM(D7:G7)</f>
        <v>0</v>
      </c>
      <c r="I7" s="42">
        <f>H7*(C7/100)</f>
        <v>0</v>
      </c>
    </row>
    <row r="8" spans="1:9" ht="39" customHeight="1" thickBot="1" x14ac:dyDescent="0.3">
      <c r="A8" s="168" t="s">
        <v>76</v>
      </c>
      <c r="B8" s="168"/>
      <c r="C8" s="81">
        <f>C9+C10+C11</f>
        <v>2.5</v>
      </c>
      <c r="D8" s="82"/>
      <c r="E8" s="83"/>
      <c r="F8" s="83"/>
      <c r="G8" s="84"/>
      <c r="H8" s="85"/>
      <c r="I8" s="71">
        <f>+I9+I10+I11</f>
        <v>0</v>
      </c>
    </row>
    <row r="9" spans="1:9" ht="23.45" customHeight="1" thickBot="1" x14ac:dyDescent="0.3">
      <c r="A9" s="35" t="s">
        <v>67</v>
      </c>
      <c r="B9" s="36" t="s">
        <v>91</v>
      </c>
      <c r="C9" s="77">
        <v>1</v>
      </c>
      <c r="D9" s="38"/>
      <c r="E9" s="39"/>
      <c r="F9" s="39"/>
      <c r="G9" s="54"/>
      <c r="H9" s="41">
        <f>SUM(D9:G9)</f>
        <v>0</v>
      </c>
      <c r="I9" s="42">
        <f>H9*(C9/100)</f>
        <v>0</v>
      </c>
    </row>
    <row r="10" spans="1:9" ht="15.75" thickBot="1" x14ac:dyDescent="0.3">
      <c r="A10" s="86" t="s">
        <v>68</v>
      </c>
      <c r="B10" s="54" t="s">
        <v>69</v>
      </c>
      <c r="C10" s="77">
        <v>0.75</v>
      </c>
      <c r="D10" s="52"/>
      <c r="E10" s="53"/>
      <c r="F10" s="53"/>
      <c r="G10" s="54"/>
      <c r="H10" s="41">
        <f>SUM(D10:G10)</f>
        <v>0</v>
      </c>
      <c r="I10" s="42">
        <f>H10*(C10/100)</f>
        <v>0</v>
      </c>
    </row>
    <row r="11" spans="1:9" ht="15.75" thickBot="1" x14ac:dyDescent="0.3">
      <c r="A11" s="35" t="s">
        <v>70</v>
      </c>
      <c r="B11" s="87" t="s">
        <v>71</v>
      </c>
      <c r="C11" s="77">
        <v>0.75</v>
      </c>
      <c r="D11" s="88"/>
      <c r="E11" s="89"/>
      <c r="F11" s="89"/>
      <c r="G11" s="87"/>
      <c r="H11" s="41">
        <f>SUM(D11:G11)</f>
        <v>0</v>
      </c>
      <c r="I11" s="42">
        <f>H11*(C11/100)</f>
        <v>0</v>
      </c>
    </row>
    <row r="12" spans="1:9" ht="28.15" customHeight="1" thickBot="1" x14ac:dyDescent="0.3">
      <c r="A12" s="169" t="s">
        <v>77</v>
      </c>
      <c r="B12" s="169"/>
      <c r="C12" s="90">
        <f>C13+C14</f>
        <v>1.5</v>
      </c>
      <c r="D12" s="91"/>
      <c r="E12" s="92"/>
      <c r="F12" s="92"/>
      <c r="G12" s="93"/>
      <c r="H12" s="94"/>
      <c r="I12" s="95">
        <f>+I13+I14</f>
        <v>0</v>
      </c>
    </row>
    <row r="13" spans="1:9" ht="15.75" thickBot="1" x14ac:dyDescent="0.3">
      <c r="A13" s="35" t="s">
        <v>72</v>
      </c>
      <c r="B13" s="40" t="s">
        <v>73</v>
      </c>
      <c r="C13" s="77">
        <v>0.75</v>
      </c>
      <c r="D13" s="38"/>
      <c r="E13" s="39"/>
      <c r="F13" s="39"/>
      <c r="G13" s="54"/>
      <c r="H13" s="41">
        <f>SUM(D13:G13)</f>
        <v>0</v>
      </c>
      <c r="I13" s="42">
        <f>H13*(C13/100)</f>
        <v>0</v>
      </c>
    </row>
    <row r="14" spans="1:9" ht="15.75" thickBot="1" x14ac:dyDescent="0.3">
      <c r="A14" s="35" t="s">
        <v>74</v>
      </c>
      <c r="B14" s="59" t="s">
        <v>75</v>
      </c>
      <c r="C14" s="72">
        <v>0.75</v>
      </c>
      <c r="D14" s="57"/>
      <c r="E14" s="58"/>
      <c r="F14" s="59"/>
      <c r="G14" s="80"/>
      <c r="H14" s="41">
        <f>SUM(D14:G14)</f>
        <v>0</v>
      </c>
      <c r="I14" s="42">
        <f>H14*(C14/100)</f>
        <v>0</v>
      </c>
    </row>
  </sheetData>
  <mergeCells count="6">
    <mergeCell ref="A1:I1"/>
    <mergeCell ref="A5:B5"/>
    <mergeCell ref="A8:B8"/>
    <mergeCell ref="A12:B12"/>
    <mergeCell ref="A6:B6"/>
    <mergeCell ref="A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topLeftCell="A16" workbookViewId="0">
      <selection sqref="A1:B1"/>
    </sheetView>
  </sheetViews>
  <sheetFormatPr baseColWidth="10" defaultRowHeight="15" x14ac:dyDescent="0.25"/>
  <cols>
    <col min="1" max="1" width="29.140625" customWidth="1"/>
    <col min="2" max="2" width="33.85546875" customWidth="1"/>
  </cols>
  <sheetData>
    <row r="1" spans="1:3" ht="65.25" customHeight="1" thickBot="1" x14ac:dyDescent="0.3">
      <c r="A1" s="170" t="s">
        <v>106</v>
      </c>
      <c r="B1" s="171"/>
    </row>
    <row r="2" spans="1:3" ht="15.75" thickBot="1" x14ac:dyDescent="0.3"/>
    <row r="3" spans="1:3" ht="31.5" thickTop="1" thickBot="1" x14ac:dyDescent="0.3">
      <c r="A3" s="96" t="s">
        <v>78</v>
      </c>
      <c r="B3" s="97" t="s">
        <v>79</v>
      </c>
    </row>
    <row r="4" spans="1:3" ht="16.5" thickBot="1" x14ac:dyDescent="0.3">
      <c r="A4" s="98" t="s">
        <v>80</v>
      </c>
      <c r="B4" s="99" t="e">
        <f>B5+B6+B48</f>
        <v>#DIV/0!</v>
      </c>
    </row>
    <row r="5" spans="1:3" ht="16.5" thickBot="1" x14ac:dyDescent="0.3">
      <c r="A5" s="100" t="s">
        <v>81</v>
      </c>
      <c r="B5" s="101" t="e">
        <f>'Critère 1'!J12</f>
        <v>#DIV/0!</v>
      </c>
    </row>
    <row r="6" spans="1:3" ht="17.25" thickTop="1" thickBot="1" x14ac:dyDescent="0.3">
      <c r="A6" s="102" t="s">
        <v>82</v>
      </c>
      <c r="B6" s="103">
        <f>B7+B10+B13+B17+B20+B23+B27+B30+B34+B38+B41+B45</f>
        <v>0</v>
      </c>
    </row>
    <row r="7" spans="1:3" ht="15.75" thickBot="1" x14ac:dyDescent="0.3">
      <c r="A7" s="104" t="s">
        <v>92</v>
      </c>
      <c r="B7" s="125">
        <f>B9+B8</f>
        <v>0</v>
      </c>
      <c r="C7" s="172" t="s">
        <v>98</v>
      </c>
    </row>
    <row r="8" spans="1:3" x14ac:dyDescent="0.25">
      <c r="A8" s="121" t="s">
        <v>28</v>
      </c>
      <c r="B8" s="126">
        <f>'Critère 2'!J8</f>
        <v>0</v>
      </c>
      <c r="C8" s="172"/>
    </row>
    <row r="9" spans="1:3" ht="15.75" thickBot="1" x14ac:dyDescent="0.3">
      <c r="A9" s="122" t="s">
        <v>29</v>
      </c>
      <c r="B9" s="126">
        <f>'Critère 2'!J9</f>
        <v>0</v>
      </c>
      <c r="C9" s="172"/>
    </row>
    <row r="10" spans="1:3" ht="16.149999999999999" customHeight="1" thickBot="1" x14ac:dyDescent="0.3">
      <c r="A10" s="104" t="s">
        <v>93</v>
      </c>
      <c r="B10" s="125">
        <f>B11+B12</f>
        <v>0</v>
      </c>
      <c r="C10" s="172"/>
    </row>
    <row r="11" spans="1:3" x14ac:dyDescent="0.25">
      <c r="A11" s="121" t="s">
        <v>32</v>
      </c>
      <c r="B11" s="126">
        <f>'Critère 2'!J11</f>
        <v>0</v>
      </c>
      <c r="C11" s="172"/>
    </row>
    <row r="12" spans="1:3" ht="15.75" thickBot="1" x14ac:dyDescent="0.3">
      <c r="A12" s="123" t="s">
        <v>34</v>
      </c>
      <c r="B12" s="126">
        <f>'Critère 2'!J12</f>
        <v>0</v>
      </c>
      <c r="C12" s="172"/>
    </row>
    <row r="13" spans="1:3" ht="15.75" thickBot="1" x14ac:dyDescent="0.3">
      <c r="A13" s="104" t="s">
        <v>97</v>
      </c>
      <c r="B13" s="125">
        <f>B14+B15</f>
        <v>0</v>
      </c>
      <c r="C13" s="172"/>
    </row>
    <row r="14" spans="1:3" x14ac:dyDescent="0.25">
      <c r="A14" s="121" t="s">
        <v>36</v>
      </c>
      <c r="B14" s="126">
        <f>'Critère 2'!J14</f>
        <v>0</v>
      </c>
      <c r="C14" s="172"/>
    </row>
    <row r="15" spans="1:3" x14ac:dyDescent="0.25">
      <c r="A15" s="122" t="s">
        <v>37</v>
      </c>
      <c r="B15" s="126">
        <f>'Critère 2'!J15</f>
        <v>0</v>
      </c>
      <c r="C15" s="172"/>
    </row>
    <row r="16" spans="1:3" ht="7.15" customHeight="1" thickBot="1" x14ac:dyDescent="0.3">
      <c r="A16" s="173"/>
      <c r="B16" s="174"/>
      <c r="C16" s="127"/>
    </row>
    <row r="17" spans="1:3" ht="15.75" thickBot="1" x14ac:dyDescent="0.3">
      <c r="A17" s="104" t="s">
        <v>92</v>
      </c>
      <c r="B17" s="105">
        <f>B18+B19</f>
        <v>0</v>
      </c>
      <c r="C17" s="175" t="s">
        <v>99</v>
      </c>
    </row>
    <row r="18" spans="1:3" x14ac:dyDescent="0.25">
      <c r="A18" s="121" t="s">
        <v>28</v>
      </c>
      <c r="B18" s="106">
        <f>'Critère 2'!J19</f>
        <v>0</v>
      </c>
      <c r="C18" s="175"/>
    </row>
    <row r="19" spans="1:3" ht="15.75" thickBot="1" x14ac:dyDescent="0.3">
      <c r="A19" s="122" t="s">
        <v>29</v>
      </c>
      <c r="B19" s="106">
        <f>'Critère 2'!J20</f>
        <v>0</v>
      </c>
      <c r="C19" s="175"/>
    </row>
    <row r="20" spans="1:3" ht="15.75" thickBot="1" x14ac:dyDescent="0.3">
      <c r="A20" s="104" t="s">
        <v>93</v>
      </c>
      <c r="B20" s="105">
        <f>B22+B21</f>
        <v>0</v>
      </c>
      <c r="C20" s="175"/>
    </row>
    <row r="21" spans="1:3" x14ac:dyDescent="0.25">
      <c r="A21" s="121" t="s">
        <v>32</v>
      </c>
      <c r="B21" s="106">
        <f>'Critère 2'!J22</f>
        <v>0</v>
      </c>
      <c r="C21" s="175"/>
    </row>
    <row r="22" spans="1:3" ht="15.75" thickBot="1" x14ac:dyDescent="0.3">
      <c r="A22" s="123" t="s">
        <v>34</v>
      </c>
      <c r="B22" s="106">
        <f>'Critère 2'!J23</f>
        <v>0</v>
      </c>
      <c r="C22" s="175"/>
    </row>
    <row r="23" spans="1:3" ht="15.75" thickBot="1" x14ac:dyDescent="0.3">
      <c r="A23" s="104" t="s">
        <v>97</v>
      </c>
      <c r="B23" s="105">
        <f>B24+B25</f>
        <v>0</v>
      </c>
      <c r="C23" s="175"/>
    </row>
    <row r="24" spans="1:3" ht="15.75" thickBot="1" x14ac:dyDescent="0.3">
      <c r="A24" s="121" t="s">
        <v>36</v>
      </c>
      <c r="B24" s="128">
        <f>'Critère 2'!J25</f>
        <v>0</v>
      </c>
      <c r="C24" s="175"/>
    </row>
    <row r="25" spans="1:3" ht="15.75" thickBot="1" x14ac:dyDescent="0.3">
      <c r="A25" s="122" t="s">
        <v>37</v>
      </c>
      <c r="B25" s="128">
        <f>'Critère 2'!J26</f>
        <v>0</v>
      </c>
      <c r="C25" s="175"/>
    </row>
    <row r="26" spans="1:3" ht="7.15" customHeight="1" thickBot="1" x14ac:dyDescent="0.3">
      <c r="A26" s="120"/>
      <c r="B26" s="124"/>
      <c r="C26" s="6"/>
    </row>
    <row r="27" spans="1:3" ht="15.75" thickBot="1" x14ac:dyDescent="0.3">
      <c r="A27" s="104" t="s">
        <v>83</v>
      </c>
      <c r="B27" s="125">
        <f>B28+B29</f>
        <v>0</v>
      </c>
      <c r="C27" s="172" t="s">
        <v>98</v>
      </c>
    </row>
    <row r="28" spans="1:3" x14ac:dyDescent="0.25">
      <c r="A28" s="121" t="s">
        <v>45</v>
      </c>
      <c r="B28" s="126">
        <f>'Critère 2'!J31</f>
        <v>0</v>
      </c>
      <c r="C28" s="172"/>
    </row>
    <row r="29" spans="1:3" ht="15.75" thickBot="1" x14ac:dyDescent="0.3">
      <c r="A29" s="122" t="s">
        <v>47</v>
      </c>
      <c r="B29" s="126">
        <f>'Critère 2'!J32</f>
        <v>0</v>
      </c>
      <c r="C29" s="172"/>
    </row>
    <row r="30" spans="1:3" ht="15.75" thickBot="1" x14ac:dyDescent="0.3">
      <c r="A30" s="104" t="s">
        <v>84</v>
      </c>
      <c r="B30" s="125">
        <f>B31+B32+B33</f>
        <v>0</v>
      </c>
      <c r="C30" s="172"/>
    </row>
    <row r="31" spans="1:3" x14ac:dyDescent="0.25">
      <c r="A31" s="121" t="s">
        <v>50</v>
      </c>
      <c r="B31" s="126">
        <f>'Critère 2'!J34</f>
        <v>0</v>
      </c>
      <c r="C31" s="172"/>
    </row>
    <row r="32" spans="1:3" x14ac:dyDescent="0.25">
      <c r="A32" s="121" t="s">
        <v>52</v>
      </c>
      <c r="B32" s="126">
        <f>'Critère 2'!J35</f>
        <v>0</v>
      </c>
      <c r="C32" s="172"/>
    </row>
    <row r="33" spans="1:3" ht="15.75" thickBot="1" x14ac:dyDescent="0.3">
      <c r="A33" s="121" t="s">
        <v>54</v>
      </c>
      <c r="B33" s="126">
        <f>'Critère 2'!J36</f>
        <v>0</v>
      </c>
      <c r="C33" s="172"/>
    </row>
    <row r="34" spans="1:3" ht="15.75" thickBot="1" x14ac:dyDescent="0.3">
      <c r="A34" s="104" t="s">
        <v>85</v>
      </c>
      <c r="B34" s="125">
        <f>B35+B36</f>
        <v>0</v>
      </c>
      <c r="C34" s="172"/>
    </row>
    <row r="35" spans="1:3" x14ac:dyDescent="0.25">
      <c r="A35" s="121" t="s">
        <v>57</v>
      </c>
      <c r="B35" s="126">
        <f>'Critère 2'!J38</f>
        <v>0</v>
      </c>
      <c r="C35" s="172"/>
    </row>
    <row r="36" spans="1:3" x14ac:dyDescent="0.25">
      <c r="A36" s="122" t="s">
        <v>74</v>
      </c>
      <c r="B36" s="126">
        <f>'Critère 2'!J39</f>
        <v>0</v>
      </c>
      <c r="C36" s="172"/>
    </row>
    <row r="37" spans="1:3" ht="7.15" customHeight="1" thickBot="1" x14ac:dyDescent="0.3">
      <c r="A37" s="173"/>
      <c r="B37" s="174"/>
      <c r="C37" s="127"/>
    </row>
    <row r="38" spans="1:3" ht="15.75" thickBot="1" x14ac:dyDescent="0.3">
      <c r="A38" s="104" t="s">
        <v>83</v>
      </c>
      <c r="B38" s="125">
        <f>B39+B40</f>
        <v>0</v>
      </c>
      <c r="C38" s="175" t="s">
        <v>99</v>
      </c>
    </row>
    <row r="39" spans="1:3" x14ac:dyDescent="0.25">
      <c r="A39" s="121" t="s">
        <v>45</v>
      </c>
      <c r="B39" s="126">
        <f>'Critère 2'!J44</f>
        <v>0</v>
      </c>
      <c r="C39" s="175"/>
    </row>
    <row r="40" spans="1:3" ht="15.75" thickBot="1" x14ac:dyDescent="0.3">
      <c r="A40" s="122" t="s">
        <v>47</v>
      </c>
      <c r="B40" s="126">
        <f>'Critère 2'!J45</f>
        <v>0</v>
      </c>
      <c r="C40" s="175"/>
    </row>
    <row r="41" spans="1:3" ht="15.75" thickBot="1" x14ac:dyDescent="0.3">
      <c r="A41" s="104" t="s">
        <v>84</v>
      </c>
      <c r="B41" s="125">
        <f>B42+B43+B44</f>
        <v>0</v>
      </c>
      <c r="C41" s="175"/>
    </row>
    <row r="42" spans="1:3" x14ac:dyDescent="0.25">
      <c r="A42" s="121" t="s">
        <v>50</v>
      </c>
      <c r="B42" s="126">
        <f>'Critère 2'!J47</f>
        <v>0</v>
      </c>
      <c r="C42" s="175"/>
    </row>
    <row r="43" spans="1:3" x14ac:dyDescent="0.25">
      <c r="A43" s="121" t="s">
        <v>52</v>
      </c>
      <c r="B43" s="126">
        <f>'Critère 2'!J48</f>
        <v>0</v>
      </c>
      <c r="C43" s="175"/>
    </row>
    <row r="44" spans="1:3" ht="15.75" thickBot="1" x14ac:dyDescent="0.3">
      <c r="A44" s="121" t="s">
        <v>54</v>
      </c>
      <c r="B44" s="126">
        <f>'Critère 2'!J49</f>
        <v>0</v>
      </c>
      <c r="C44" s="175"/>
    </row>
    <row r="45" spans="1:3" ht="15.75" thickBot="1" x14ac:dyDescent="0.3">
      <c r="A45" s="104" t="s">
        <v>85</v>
      </c>
      <c r="B45" s="125">
        <f>B46+B47</f>
        <v>0</v>
      </c>
      <c r="C45" s="175"/>
    </row>
    <row r="46" spans="1:3" x14ac:dyDescent="0.25">
      <c r="A46" s="121" t="s">
        <v>57</v>
      </c>
      <c r="B46" s="126">
        <f>'Critère 2'!J51</f>
        <v>0</v>
      </c>
      <c r="C46" s="175"/>
    </row>
    <row r="47" spans="1:3" x14ac:dyDescent="0.25">
      <c r="A47" s="122" t="s">
        <v>74</v>
      </c>
      <c r="B47" s="126">
        <f>'Critère 2'!J52</f>
        <v>0</v>
      </c>
      <c r="C47" s="175"/>
    </row>
    <row r="48" spans="1:3" ht="16.5" thickBot="1" x14ac:dyDescent="0.3">
      <c r="A48" s="129" t="s">
        <v>100</v>
      </c>
      <c r="B48" s="133">
        <f>B49+B51+B55</f>
        <v>0</v>
      </c>
    </row>
    <row r="49" spans="1:2" ht="16.5" thickTop="1" thickBot="1" x14ac:dyDescent="0.3">
      <c r="A49" s="130" t="s">
        <v>86</v>
      </c>
      <c r="B49" s="138">
        <f>B50</f>
        <v>0</v>
      </c>
    </row>
    <row r="50" spans="1:2" ht="15.75" thickBot="1" x14ac:dyDescent="0.3">
      <c r="A50" s="131" t="s">
        <v>65</v>
      </c>
      <c r="B50" s="139">
        <f>'Critère 3'!I7</f>
        <v>0</v>
      </c>
    </row>
    <row r="51" spans="1:2" ht="15.75" thickBot="1" x14ac:dyDescent="0.3">
      <c r="A51" s="130" t="s">
        <v>87</v>
      </c>
      <c r="B51" s="138">
        <f>B52+B53+B54</f>
        <v>0</v>
      </c>
    </row>
    <row r="52" spans="1:2" ht="15.75" thickBot="1" x14ac:dyDescent="0.3">
      <c r="A52" s="131" t="s">
        <v>67</v>
      </c>
      <c r="B52" s="139">
        <f>'Critère 3'!I9</f>
        <v>0</v>
      </c>
    </row>
    <row r="53" spans="1:2" ht="15.75" thickBot="1" x14ac:dyDescent="0.3">
      <c r="A53" s="132" t="s">
        <v>68</v>
      </c>
      <c r="B53" s="139">
        <f>'Critère 3'!I10</f>
        <v>0</v>
      </c>
    </row>
    <row r="54" spans="1:2" ht="15.75" thickBot="1" x14ac:dyDescent="0.3">
      <c r="A54" s="132" t="s">
        <v>70</v>
      </c>
      <c r="B54" s="139">
        <f>'Critère 3'!I11</f>
        <v>0</v>
      </c>
    </row>
    <row r="55" spans="1:2" ht="15.75" thickBot="1" x14ac:dyDescent="0.3">
      <c r="A55" s="130" t="s">
        <v>88</v>
      </c>
      <c r="B55" s="138">
        <f>B56+B57</f>
        <v>0</v>
      </c>
    </row>
    <row r="56" spans="1:2" ht="15.75" thickBot="1" x14ac:dyDescent="0.3">
      <c r="A56" s="131" t="s">
        <v>72</v>
      </c>
      <c r="B56" s="139">
        <f>'Critère 3'!I13</f>
        <v>0</v>
      </c>
    </row>
    <row r="57" spans="1:2" ht="15.75" thickBot="1" x14ac:dyDescent="0.3">
      <c r="A57" s="131" t="s">
        <v>74</v>
      </c>
      <c r="B57" s="139">
        <f>'Critère 3'!I14</f>
        <v>0</v>
      </c>
    </row>
  </sheetData>
  <mergeCells count="7">
    <mergeCell ref="A1:B1"/>
    <mergeCell ref="C27:C36"/>
    <mergeCell ref="A37:B37"/>
    <mergeCell ref="C38:C47"/>
    <mergeCell ref="A16:B16"/>
    <mergeCell ref="C7:C15"/>
    <mergeCell ref="C17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Critère 1</vt:lpstr>
      <vt:lpstr>Critère 2</vt:lpstr>
      <vt:lpstr>Critère 3</vt:lpstr>
      <vt:lpstr>Synthèse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DELPOUX Anne ATTACHE ADMI</dc:creator>
  <cp:lastModifiedBy>GUZZO Mireille SA CS MINDEF</cp:lastModifiedBy>
  <dcterms:created xsi:type="dcterms:W3CDTF">2025-09-02T10:48:13Z</dcterms:created>
  <dcterms:modified xsi:type="dcterms:W3CDTF">2025-10-20T08:00:44Z</dcterms:modified>
</cp:coreProperties>
</file>